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19395" windowHeight="7215"/>
  </bookViews>
  <sheets>
    <sheet name="１ページ" sheetId="1" r:id="rId1"/>
    <sheet name="２・３ページ" sheetId="9" r:id="rId2"/>
    <sheet name="４・５ページ" sheetId="3" r:id="rId3"/>
    <sheet name="年度データ " sheetId="4" r:id="rId4"/>
    <sheet name="推移データ" sheetId="7" r:id="rId5"/>
    <sheet name="対前年同月比データ" sheetId="8" r:id="rId6"/>
  </sheets>
  <externalReferences>
    <externalReference r:id="rId7"/>
  </externalReferences>
  <definedNames>
    <definedName name="_1" localSheetId="4">#REF!</definedName>
    <definedName name="_1" localSheetId="5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hidden="1">#REF!</definedName>
    <definedName name="\C" localSheetId="1">#REF!</definedName>
    <definedName name="\C" localSheetId="4">#REF!</definedName>
    <definedName name="\C" localSheetId="5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>#REF!</definedName>
    <definedName name="_xlnm.Print_Area" localSheetId="0">'１ページ'!$A$1:$AC$54</definedName>
    <definedName name="_xlnm.Print_Area" localSheetId="1">'２・３ページ'!$A$1:$AA$107</definedName>
    <definedName name="_xlnm.Print_Area" localSheetId="2">'４・５ページ'!$A$1:$AC$72</definedName>
    <definedName name="_xlnm.Print_Area" localSheetId="4">推移データ!$A$1:$M$67</definedName>
    <definedName name="_xlnm.Print_Area" localSheetId="5">対前年同月比データ!$A$1:$N$57</definedName>
    <definedName name="_xlnm.Print_Area" localSheetId="3">'年度データ '!$A$1:$AF$34</definedName>
  </definedNames>
  <calcPr calcId="145621"/>
</workbook>
</file>

<file path=xl/calcChain.xml><?xml version="1.0" encoding="utf-8"?>
<calcChain xmlns="http://schemas.openxmlformats.org/spreadsheetml/2006/main">
  <c r="O181" i="7" l="1"/>
  <c r="O182" i="7"/>
  <c r="O183" i="7"/>
  <c r="O184" i="7"/>
  <c r="O185" i="7"/>
  <c r="O186" i="7"/>
  <c r="O187" i="7"/>
  <c r="O188" i="7"/>
  <c r="O189" i="7"/>
  <c r="O190" i="7"/>
  <c r="O191" i="7"/>
  <c r="C191" i="7"/>
  <c r="C190" i="7"/>
  <c r="C189" i="7"/>
  <c r="C187" i="7"/>
  <c r="C186" i="7"/>
  <c r="C185" i="7"/>
  <c r="C183" i="7"/>
  <c r="C181" i="7"/>
  <c r="C182" i="7"/>
  <c r="C184" i="7"/>
  <c r="C188" i="7"/>
  <c r="D74" i="9" l="1"/>
  <c r="V73" i="9"/>
  <c r="C154" i="8" l="1"/>
  <c r="F154" i="8"/>
  <c r="E154" i="8"/>
  <c r="D154" i="8"/>
  <c r="J15" i="8"/>
  <c r="O203" i="7"/>
  <c r="C203" i="7"/>
  <c r="K203" i="7"/>
  <c r="J203" i="7"/>
  <c r="I203" i="7"/>
  <c r="H203" i="7"/>
  <c r="G203" i="7"/>
  <c r="F203" i="7"/>
  <c r="E203" i="7"/>
  <c r="D203" i="7"/>
  <c r="Z49" i="9"/>
  <c r="Y49" i="9"/>
  <c r="Z97" i="9"/>
  <c r="Z94" i="9"/>
  <c r="Z91" i="9"/>
  <c r="Z88" i="9"/>
  <c r="Z85" i="9"/>
  <c r="Z82" i="9"/>
  <c r="Z79" i="9"/>
  <c r="Z76" i="9"/>
  <c r="Z70" i="9"/>
  <c r="Z67" i="9"/>
  <c r="Z64" i="9"/>
  <c r="Z61" i="9"/>
  <c r="Z40" i="9"/>
  <c r="Z37" i="9"/>
  <c r="Z34" i="9"/>
  <c r="Z31" i="9"/>
  <c r="Z28" i="9"/>
  <c r="Z25" i="9"/>
  <c r="Z22" i="9"/>
  <c r="Z19" i="9"/>
  <c r="Z16" i="9"/>
  <c r="Z13" i="9"/>
  <c r="Z10" i="9"/>
  <c r="Z7" i="9"/>
  <c r="Z4" i="9"/>
  <c r="X49" i="9" l="1"/>
  <c r="W49" i="9"/>
  <c r="C153" i="8" l="1"/>
  <c r="F153" i="8"/>
  <c r="E153" i="8"/>
  <c r="D153" i="8"/>
  <c r="I15" i="8"/>
  <c r="O202" i="7"/>
  <c r="C202" i="7"/>
  <c r="K202" i="7"/>
  <c r="J202" i="7"/>
  <c r="I202" i="7"/>
  <c r="H202" i="7"/>
  <c r="G202" i="7"/>
  <c r="F202" i="7"/>
  <c r="E202" i="7"/>
  <c r="D202" i="7"/>
  <c r="X97" i="9" l="1"/>
  <c r="X94" i="9"/>
  <c r="X91" i="9"/>
  <c r="X88" i="9"/>
  <c r="X85" i="9"/>
  <c r="X82" i="9"/>
  <c r="X79" i="9"/>
  <c r="X76" i="9"/>
  <c r="X73" i="9"/>
  <c r="Z73" i="9" s="1"/>
  <c r="X70" i="9"/>
  <c r="X67" i="9"/>
  <c r="X64" i="9"/>
  <c r="X61" i="9"/>
  <c r="X40" i="9"/>
  <c r="X37" i="9"/>
  <c r="X34" i="9"/>
  <c r="X31" i="9"/>
  <c r="X28" i="9"/>
  <c r="X25" i="9"/>
  <c r="X22" i="9"/>
  <c r="X19" i="9"/>
  <c r="X16" i="9"/>
  <c r="X13" i="9"/>
  <c r="X10" i="9"/>
  <c r="X7" i="9"/>
  <c r="X4" i="9"/>
  <c r="H15" i="8" l="1"/>
  <c r="C152" i="8"/>
  <c r="F152" i="8"/>
  <c r="E152" i="8"/>
  <c r="D152" i="8"/>
  <c r="O201" i="7"/>
  <c r="C201" i="7"/>
  <c r="K201" i="7"/>
  <c r="J201" i="7"/>
  <c r="I201" i="7"/>
  <c r="H201" i="7"/>
  <c r="G201" i="7"/>
  <c r="F201" i="7"/>
  <c r="E201" i="7"/>
  <c r="D201" i="7"/>
  <c r="V49" i="9"/>
  <c r="V43" i="9"/>
  <c r="U49" i="9"/>
  <c r="V97" i="9"/>
  <c r="V94" i="9"/>
  <c r="V91" i="9"/>
  <c r="V88" i="9"/>
  <c r="V85" i="9"/>
  <c r="V82" i="9"/>
  <c r="V79" i="9"/>
  <c r="V76" i="9"/>
  <c r="V70" i="9"/>
  <c r="V67" i="9"/>
  <c r="V64" i="9"/>
  <c r="V61" i="9"/>
  <c r="V40" i="9"/>
  <c r="V37" i="9"/>
  <c r="V34" i="9"/>
  <c r="V31" i="9"/>
  <c r="V28" i="9"/>
  <c r="V25" i="9"/>
  <c r="V22" i="9"/>
  <c r="V19" i="9"/>
  <c r="V16" i="9"/>
  <c r="V13" i="9"/>
  <c r="V10" i="9"/>
  <c r="V7" i="9" l="1"/>
  <c r="V4" i="9"/>
  <c r="K200" i="7"/>
  <c r="I200" i="7"/>
  <c r="G15" i="8"/>
  <c r="F15" i="8" l="1"/>
  <c r="O199" i="7"/>
  <c r="K199" i="7"/>
  <c r="I199" i="7"/>
  <c r="E15" i="8" l="1"/>
  <c r="O198" i="7"/>
  <c r="K198" i="7"/>
  <c r="I198" i="7"/>
  <c r="D15" i="8" l="1"/>
  <c r="O197" i="7"/>
  <c r="K197" i="7"/>
  <c r="I197" i="7"/>
  <c r="G39" i="1" l="1"/>
  <c r="G38" i="1"/>
  <c r="G37" i="1"/>
  <c r="G36" i="1"/>
  <c r="C15" i="8" l="1"/>
  <c r="O196" i="7" l="1"/>
  <c r="K196" i="7"/>
  <c r="I196" i="7"/>
  <c r="H84" i="7"/>
  <c r="E196" i="7" s="1"/>
  <c r="AE12" i="4" l="1"/>
  <c r="AA30" i="4"/>
  <c r="AA31" i="4"/>
  <c r="AA32" i="4"/>
  <c r="AA29" i="4"/>
  <c r="S195" i="7" l="1"/>
  <c r="R195" i="7"/>
  <c r="Q195" i="7"/>
  <c r="P195" i="7"/>
  <c r="K195" i="7"/>
  <c r="G102" i="7"/>
  <c r="G100" i="7"/>
  <c r="G99" i="7"/>
  <c r="G98" i="7"/>
  <c r="G97" i="7"/>
  <c r="G96" i="7"/>
  <c r="I195" i="7" s="1"/>
  <c r="G94" i="7"/>
  <c r="G93" i="7"/>
  <c r="G91" i="7"/>
  <c r="G90" i="7"/>
  <c r="G89" i="7"/>
  <c r="G87" i="7"/>
  <c r="G86" i="7"/>
  <c r="G85" i="7"/>
  <c r="G83" i="7"/>
  <c r="G82" i="7"/>
  <c r="G81" i="7"/>
  <c r="G80" i="7"/>
  <c r="G79" i="7"/>
  <c r="G78" i="7"/>
  <c r="G76" i="7"/>
  <c r="G75" i="7"/>
  <c r="G74" i="7"/>
  <c r="G73" i="7"/>
  <c r="G72" i="7"/>
  <c r="G71" i="7"/>
  <c r="G77" i="7" s="1"/>
  <c r="D195" i="7" s="1"/>
  <c r="O195" i="7" l="1"/>
  <c r="Y16" i="4"/>
  <c r="Y12" i="4"/>
  <c r="K194" i="7" l="1"/>
  <c r="I194" i="7"/>
  <c r="F76" i="7"/>
  <c r="F71" i="7"/>
  <c r="F77" i="7" s="1"/>
  <c r="D194" i="7" s="1"/>
  <c r="O194" i="7"/>
  <c r="W9" i="4" l="1"/>
  <c r="U9" i="4"/>
  <c r="I193" i="7" l="1"/>
  <c r="K193" i="7"/>
  <c r="E82" i="7"/>
  <c r="E86" i="7"/>
  <c r="E81" i="7"/>
  <c r="E80" i="7"/>
  <c r="E79" i="7"/>
  <c r="E78" i="7"/>
  <c r="E76" i="7"/>
  <c r="E75" i="7"/>
  <c r="E74" i="7"/>
  <c r="E73" i="7"/>
  <c r="E72" i="7"/>
  <c r="E71" i="7"/>
  <c r="E102" i="7"/>
  <c r="O193" i="7"/>
  <c r="O192" i="7" l="1"/>
  <c r="D102" i="7"/>
  <c r="K192" i="7" s="1"/>
  <c r="D100" i="7"/>
  <c r="D99" i="7"/>
  <c r="D98" i="7"/>
  <c r="D97" i="7"/>
  <c r="D96" i="7"/>
  <c r="I192" i="7" s="1"/>
  <c r="D94" i="7"/>
  <c r="D93" i="7"/>
  <c r="D91" i="7"/>
  <c r="D90" i="7"/>
  <c r="D89" i="7"/>
  <c r="D87" i="7"/>
  <c r="D86" i="7"/>
  <c r="D85" i="7"/>
  <c r="D83" i="7"/>
  <c r="D82" i="7"/>
  <c r="D81" i="7"/>
  <c r="D80" i="7"/>
  <c r="D79" i="7"/>
  <c r="D78" i="7"/>
  <c r="D76" i="7"/>
  <c r="D75" i="7"/>
  <c r="D74" i="7"/>
  <c r="D73" i="7"/>
  <c r="D77" i="7" s="1"/>
  <c r="D72" i="7"/>
  <c r="D71" i="7"/>
  <c r="D192" i="7" l="1"/>
  <c r="D19" i="9"/>
  <c r="F19" i="9" s="1"/>
  <c r="H19" i="9" s="1"/>
  <c r="J19" i="9" s="1"/>
  <c r="L19" i="9" s="1"/>
  <c r="N19" i="9" s="1"/>
  <c r="P19" i="9" s="1"/>
  <c r="R19" i="9" s="1"/>
  <c r="T19" i="9" s="1"/>
  <c r="E42" i="9"/>
  <c r="C97" i="9"/>
  <c r="D97" i="9" s="1"/>
  <c r="F97" i="9" s="1"/>
  <c r="H97" i="9" s="1"/>
  <c r="J97" i="9" s="1"/>
  <c r="L97" i="9" s="1"/>
  <c r="N97" i="9" s="1"/>
  <c r="P97" i="9" s="1"/>
  <c r="R97" i="9" s="1"/>
  <c r="T97" i="9" s="1"/>
  <c r="C94" i="9"/>
  <c r="D94" i="9" s="1"/>
  <c r="C91" i="9"/>
  <c r="D91" i="9" s="1"/>
  <c r="C88" i="9"/>
  <c r="D88" i="9" s="1"/>
  <c r="F88" i="9" s="1"/>
  <c r="H88" i="9" s="1"/>
  <c r="J88" i="9" s="1"/>
  <c r="L88" i="9" s="1"/>
  <c r="N88" i="9" s="1"/>
  <c r="P88" i="9" s="1"/>
  <c r="R88" i="9" s="1"/>
  <c r="T88" i="9" s="1"/>
  <c r="C85" i="9"/>
  <c r="D85" i="9" s="1"/>
  <c r="F85" i="9" s="1"/>
  <c r="H85" i="9" s="1"/>
  <c r="J85" i="9" s="1"/>
  <c r="L85" i="9" s="1"/>
  <c r="N85" i="9" s="1"/>
  <c r="P85" i="9" s="1"/>
  <c r="R85" i="9" s="1"/>
  <c r="T85" i="9" s="1"/>
  <c r="C82" i="9"/>
  <c r="D82" i="9" s="1"/>
  <c r="F82" i="9" s="1"/>
  <c r="H82" i="9" s="1"/>
  <c r="J82" i="9" s="1"/>
  <c r="L82" i="9" s="1"/>
  <c r="N82" i="9" s="1"/>
  <c r="P82" i="9" s="1"/>
  <c r="R82" i="9" s="1"/>
  <c r="T82" i="9" s="1"/>
  <c r="C79" i="9"/>
  <c r="D79" i="9" s="1"/>
  <c r="F79" i="9" s="1"/>
  <c r="H79" i="9" s="1"/>
  <c r="J79" i="9" s="1"/>
  <c r="L79" i="9" s="1"/>
  <c r="N79" i="9" s="1"/>
  <c r="P79" i="9" s="1"/>
  <c r="R79" i="9" s="1"/>
  <c r="T79" i="9" s="1"/>
  <c r="C76" i="9"/>
  <c r="D76" i="9" s="1"/>
  <c r="F76" i="9" s="1"/>
  <c r="H76" i="9" s="1"/>
  <c r="J76" i="9" s="1"/>
  <c r="L76" i="9" s="1"/>
  <c r="N76" i="9" s="1"/>
  <c r="P76" i="9" s="1"/>
  <c r="R76" i="9" s="1"/>
  <c r="T76" i="9" s="1"/>
  <c r="C73" i="9"/>
  <c r="D73" i="9" s="1"/>
  <c r="F73" i="9" s="1"/>
  <c r="H73" i="9" s="1"/>
  <c r="J73" i="9" s="1"/>
  <c r="L73" i="9" s="1"/>
  <c r="N73" i="9" s="1"/>
  <c r="P73" i="9" s="1"/>
  <c r="R73" i="9" s="1"/>
  <c r="T73" i="9" s="1"/>
  <c r="C70" i="9"/>
  <c r="C67" i="9"/>
  <c r="D67" i="9" s="1"/>
  <c r="F67" i="9" s="1"/>
  <c r="H67" i="9" s="1"/>
  <c r="J67" i="9" s="1"/>
  <c r="L67" i="9" s="1"/>
  <c r="N67" i="9" s="1"/>
  <c r="P67" i="9" s="1"/>
  <c r="R67" i="9" s="1"/>
  <c r="T67" i="9" s="1"/>
  <c r="C64" i="9"/>
  <c r="D64" i="9" s="1"/>
  <c r="C61" i="9"/>
  <c r="D61" i="9" s="1"/>
  <c r="F61" i="9" s="1"/>
  <c r="H61" i="9" s="1"/>
  <c r="J61" i="9" s="1"/>
  <c r="L61" i="9" s="1"/>
  <c r="N61" i="9" s="1"/>
  <c r="P61" i="9" s="1"/>
  <c r="R61" i="9" s="1"/>
  <c r="T61" i="9" s="1"/>
  <c r="C40" i="9"/>
  <c r="D40" i="9" s="1"/>
  <c r="F40" i="9" s="1"/>
  <c r="H40" i="9" s="1"/>
  <c r="J40" i="9" s="1"/>
  <c r="L40" i="9" s="1"/>
  <c r="N40" i="9" s="1"/>
  <c r="P40" i="9" s="1"/>
  <c r="R40" i="9" s="1"/>
  <c r="T40" i="9" s="1"/>
  <c r="C37" i="9"/>
  <c r="D37" i="9" s="1"/>
  <c r="F37" i="9" s="1"/>
  <c r="H37" i="9" s="1"/>
  <c r="J37" i="9" s="1"/>
  <c r="L37" i="9" s="1"/>
  <c r="N37" i="9" s="1"/>
  <c r="P37" i="9" s="1"/>
  <c r="R37" i="9" s="1"/>
  <c r="T37" i="9" s="1"/>
  <c r="C34" i="9"/>
  <c r="D34" i="9" s="1"/>
  <c r="F34" i="9" s="1"/>
  <c r="H34" i="9" s="1"/>
  <c r="J34" i="9" s="1"/>
  <c r="L34" i="9" s="1"/>
  <c r="N34" i="9" s="1"/>
  <c r="P34" i="9" s="1"/>
  <c r="R34" i="9" s="1"/>
  <c r="T34" i="9" s="1"/>
  <c r="C31" i="9"/>
  <c r="D31" i="9" s="1"/>
  <c r="F31" i="9" s="1"/>
  <c r="H31" i="9" s="1"/>
  <c r="J31" i="9" s="1"/>
  <c r="L31" i="9" s="1"/>
  <c r="N31" i="9" s="1"/>
  <c r="P31" i="9" s="1"/>
  <c r="R31" i="9" s="1"/>
  <c r="T31" i="9" s="1"/>
  <c r="C28" i="9"/>
  <c r="D28" i="9" s="1"/>
  <c r="C25" i="9"/>
  <c r="D25" i="9" s="1"/>
  <c r="F25" i="9" s="1"/>
  <c r="H25" i="9" s="1"/>
  <c r="J25" i="9" s="1"/>
  <c r="L25" i="9" s="1"/>
  <c r="N25" i="9" s="1"/>
  <c r="P25" i="9" s="1"/>
  <c r="R25" i="9" s="1"/>
  <c r="T25" i="9" s="1"/>
  <c r="C22" i="9"/>
  <c r="D22" i="9" s="1"/>
  <c r="F22" i="9" s="1"/>
  <c r="H22" i="9" s="1"/>
  <c r="J22" i="9" s="1"/>
  <c r="L22" i="9" s="1"/>
  <c r="N22" i="9" s="1"/>
  <c r="P22" i="9" s="1"/>
  <c r="R22" i="9" s="1"/>
  <c r="T22" i="9" s="1"/>
  <c r="C19" i="9"/>
  <c r="C16" i="9"/>
  <c r="D16" i="9" s="1"/>
  <c r="F16" i="9" s="1"/>
  <c r="H16" i="9" s="1"/>
  <c r="J16" i="9" s="1"/>
  <c r="L16" i="9" s="1"/>
  <c r="N16" i="9" s="1"/>
  <c r="P16" i="9" s="1"/>
  <c r="R16" i="9" s="1"/>
  <c r="T16" i="9" s="1"/>
  <c r="C13" i="9"/>
  <c r="D13" i="9" s="1"/>
  <c r="F13" i="9" s="1"/>
  <c r="H13" i="9" s="1"/>
  <c r="J13" i="9" s="1"/>
  <c r="L13" i="9" s="1"/>
  <c r="N13" i="9" s="1"/>
  <c r="P13" i="9" s="1"/>
  <c r="R13" i="9" s="1"/>
  <c r="T13" i="9" s="1"/>
  <c r="C10" i="9"/>
  <c r="D10" i="9" s="1"/>
  <c r="F10" i="9" s="1"/>
  <c r="H10" i="9" s="1"/>
  <c r="J10" i="9" s="1"/>
  <c r="L10" i="9" s="1"/>
  <c r="N10" i="9" s="1"/>
  <c r="P10" i="9" s="1"/>
  <c r="R10" i="9" s="1"/>
  <c r="T10" i="9" s="1"/>
  <c r="F64" i="9" l="1"/>
  <c r="H64" i="9" s="1"/>
  <c r="J64" i="9" s="1"/>
  <c r="L64" i="9" s="1"/>
  <c r="N64" i="9" s="1"/>
  <c r="P64" i="9" s="1"/>
  <c r="R64" i="9" s="1"/>
  <c r="T64" i="9" s="1"/>
  <c r="D65" i="9"/>
  <c r="F91" i="9"/>
  <c r="H91" i="9" s="1"/>
  <c r="J91" i="9" s="1"/>
  <c r="L91" i="9" s="1"/>
  <c r="N91" i="9" s="1"/>
  <c r="P91" i="9" s="1"/>
  <c r="R91" i="9" s="1"/>
  <c r="T91" i="9" s="1"/>
  <c r="D92" i="9"/>
  <c r="F28" i="9"/>
  <c r="H28" i="9" s="1"/>
  <c r="J28" i="9" s="1"/>
  <c r="L28" i="9" s="1"/>
  <c r="N28" i="9" s="1"/>
  <c r="P28" i="9" s="1"/>
  <c r="R28" i="9" s="1"/>
  <c r="T28" i="9" s="1"/>
  <c r="D29" i="9"/>
  <c r="F94" i="9"/>
  <c r="H94" i="9" s="1"/>
  <c r="J94" i="9" s="1"/>
  <c r="L94" i="9" s="1"/>
  <c r="N94" i="9" s="1"/>
  <c r="P94" i="9" s="1"/>
  <c r="R94" i="9" s="1"/>
  <c r="T94" i="9" s="1"/>
  <c r="D95" i="9"/>
  <c r="D70" i="9"/>
  <c r="F70" i="9" s="1"/>
  <c r="H70" i="9" s="1"/>
  <c r="J70" i="9" s="1"/>
  <c r="L70" i="9" s="1"/>
  <c r="N70" i="9" s="1"/>
  <c r="P70" i="9" s="1"/>
  <c r="R70" i="9" s="1"/>
  <c r="T70" i="9" s="1"/>
  <c r="C7" i="9"/>
  <c r="D7" i="9" s="1"/>
  <c r="F7" i="9" s="1"/>
  <c r="H7" i="9" s="1"/>
  <c r="J7" i="9" s="1"/>
  <c r="L7" i="9" s="1"/>
  <c r="N7" i="9" s="1"/>
  <c r="P7" i="9" s="1"/>
  <c r="R7" i="9" s="1"/>
  <c r="T7" i="9" s="1"/>
  <c r="S8" i="9" s="1"/>
  <c r="C4" i="9"/>
  <c r="D4" i="9" s="1"/>
  <c r="F4" i="9" s="1"/>
  <c r="H4" i="9" s="1"/>
  <c r="J4" i="9" s="1"/>
  <c r="L4" i="9" s="1"/>
  <c r="N4" i="9" s="1"/>
  <c r="P4" i="9" s="1"/>
  <c r="R4" i="9" s="1"/>
  <c r="T4" i="9" s="1"/>
  <c r="D71" i="9" l="1"/>
  <c r="Y43" i="9"/>
  <c r="Z43" i="9" s="1"/>
  <c r="W43" i="9"/>
  <c r="X43" i="9" s="1"/>
  <c r="U43" i="9"/>
  <c r="S43" i="9"/>
  <c r="Q43" i="9"/>
  <c r="O43" i="9"/>
  <c r="M43" i="9"/>
  <c r="K43" i="9"/>
  <c r="I43" i="9"/>
  <c r="G43" i="9"/>
  <c r="E43" i="9"/>
  <c r="Y96" i="9"/>
  <c r="W96" i="9"/>
  <c r="S96" i="9"/>
  <c r="Q96" i="9"/>
  <c r="O96" i="9"/>
  <c r="K96" i="9"/>
  <c r="I96" i="9"/>
  <c r="G96" i="9"/>
  <c r="E96" i="9"/>
  <c r="C96" i="9"/>
  <c r="D96" i="9" s="1"/>
  <c r="D52" i="9"/>
  <c r="F52" i="9" s="1"/>
  <c r="H52" i="9" s="1"/>
  <c r="J52" i="9" s="1"/>
  <c r="L52" i="9" s="1"/>
  <c r="N52" i="9" s="1"/>
  <c r="P52" i="9" s="1"/>
  <c r="R52" i="9" s="1"/>
  <c r="T52" i="9" s="1"/>
  <c r="V52" i="9" s="1"/>
  <c r="X52" i="9" s="1"/>
  <c r="Z52" i="9" s="1"/>
  <c r="D51" i="9"/>
  <c r="F51" i="9" s="1"/>
  <c r="H51" i="9" s="1"/>
  <c r="J51" i="9" s="1"/>
  <c r="L51" i="9" s="1"/>
  <c r="N51" i="9" s="1"/>
  <c r="P51" i="9" s="1"/>
  <c r="R51" i="9" s="1"/>
  <c r="T51" i="9" s="1"/>
  <c r="V51" i="9" s="1"/>
  <c r="X51" i="9" s="1"/>
  <c r="Z51" i="9" s="1"/>
  <c r="C42" i="9"/>
  <c r="F96" i="9" l="1"/>
  <c r="H96" i="9" s="1"/>
  <c r="J96" i="9" s="1"/>
  <c r="L96" i="9" s="1"/>
  <c r="N96" i="9" s="1"/>
  <c r="P96" i="9" s="1"/>
  <c r="R96" i="9" s="1"/>
  <c r="T96" i="9" s="1"/>
  <c r="V96" i="9" s="1"/>
  <c r="X96" i="9" s="1"/>
  <c r="Z96" i="9" s="1"/>
  <c r="W42" i="9"/>
  <c r="D23" i="9"/>
  <c r="D20" i="9"/>
  <c r="AA3" i="9"/>
  <c r="S100" i="9"/>
  <c r="Y99" i="9"/>
  <c r="Y45" i="9" s="1"/>
  <c r="W99" i="9"/>
  <c r="W45" i="9" s="1"/>
  <c r="U99" i="9"/>
  <c r="U45" i="9" s="1"/>
  <c r="S99" i="9"/>
  <c r="S45" i="9" s="1"/>
  <c r="Q99" i="9"/>
  <c r="Q45" i="9" s="1"/>
  <c r="O99" i="9"/>
  <c r="O45" i="9" s="1"/>
  <c r="M99" i="9"/>
  <c r="M45" i="9" s="1"/>
  <c r="K99" i="9"/>
  <c r="K45" i="9" s="1"/>
  <c r="I99" i="9"/>
  <c r="I45" i="9" s="1"/>
  <c r="G99" i="9"/>
  <c r="G45" i="9" s="1"/>
  <c r="E99" i="9"/>
  <c r="E45" i="9" s="1"/>
  <c r="D99" i="9"/>
  <c r="C99" i="9"/>
  <c r="C45" i="9" s="1"/>
  <c r="D45" i="9" s="1"/>
  <c r="AA96" i="9"/>
  <c r="C95" i="9"/>
  <c r="E95" i="9"/>
  <c r="AA93" i="9"/>
  <c r="C92" i="9"/>
  <c r="AA90" i="9"/>
  <c r="C89" i="9"/>
  <c r="AA87" i="9"/>
  <c r="C86" i="9"/>
  <c r="AA84" i="9"/>
  <c r="C83" i="9"/>
  <c r="AA81" i="9"/>
  <c r="C80" i="9"/>
  <c r="AA78" i="9"/>
  <c r="AA75" i="9"/>
  <c r="C100" i="9"/>
  <c r="AA72" i="9"/>
  <c r="C71" i="9"/>
  <c r="AA69" i="9"/>
  <c r="AA66" i="9"/>
  <c r="C65" i="9"/>
  <c r="AA63" i="9"/>
  <c r="AA60" i="9"/>
  <c r="G53" i="9"/>
  <c r="D53" i="9"/>
  <c r="C53" i="9"/>
  <c r="AA52" i="9"/>
  <c r="AA51" i="9"/>
  <c r="D41" i="9"/>
  <c r="AA39" i="9"/>
  <c r="AA36" i="9"/>
  <c r="E35" i="9"/>
  <c r="AA33" i="9"/>
  <c r="AA30" i="9"/>
  <c r="AA15" i="9"/>
  <c r="AA9" i="9"/>
  <c r="E65" i="9" l="1"/>
  <c r="F99" i="9"/>
  <c r="H99" i="9" s="1"/>
  <c r="J99" i="9" s="1"/>
  <c r="L99" i="9" s="1"/>
  <c r="N99" i="9" s="1"/>
  <c r="P99" i="9" s="1"/>
  <c r="R99" i="9" s="1"/>
  <c r="T99" i="9" s="1"/>
  <c r="V99" i="9" s="1"/>
  <c r="X99" i="9" s="1"/>
  <c r="Z99" i="9" s="1"/>
  <c r="AA99" i="9" s="1"/>
  <c r="AA53" i="9"/>
  <c r="AA27" i="9"/>
  <c r="E26" i="9"/>
  <c r="AA24" i="9"/>
  <c r="C48" i="9"/>
  <c r="D48" i="9" s="1"/>
  <c r="AA21" i="9"/>
  <c r="E20" i="9"/>
  <c r="AA18" i="9"/>
  <c r="Q42" i="9"/>
  <c r="Q48" i="9" s="1"/>
  <c r="I42" i="9"/>
  <c r="I48" i="9" s="1"/>
  <c r="S42" i="9"/>
  <c r="S48" i="9" s="1"/>
  <c r="Y42" i="9"/>
  <c r="Y48" i="9" s="1"/>
  <c r="Z50" i="9" s="1"/>
  <c r="E48" i="9"/>
  <c r="U42" i="9"/>
  <c r="U48" i="9" s="1"/>
  <c r="V50" i="9" s="1"/>
  <c r="O42" i="9"/>
  <c r="O48" i="9" s="1"/>
  <c r="AA12" i="9"/>
  <c r="M42" i="9"/>
  <c r="M48" i="9" s="1"/>
  <c r="D11" i="9"/>
  <c r="G42" i="9"/>
  <c r="G48" i="9" s="1"/>
  <c r="AA6" i="9"/>
  <c r="K42" i="9"/>
  <c r="K48" i="9" s="1"/>
  <c r="C5" i="9"/>
  <c r="D14" i="9"/>
  <c r="C14" i="9"/>
  <c r="D8" i="9"/>
  <c r="C29" i="9"/>
  <c r="D38" i="9"/>
  <c r="C38" i="9"/>
  <c r="D17" i="9"/>
  <c r="C17" i="9"/>
  <c r="C20" i="9"/>
  <c r="D26" i="9"/>
  <c r="C26" i="9"/>
  <c r="E29" i="9"/>
  <c r="J32" i="9"/>
  <c r="D35" i="9"/>
  <c r="C35" i="9"/>
  <c r="C62" i="9"/>
  <c r="D62" i="9"/>
  <c r="D100" i="9"/>
  <c r="C46" i="9"/>
  <c r="C8" i="9"/>
  <c r="E23" i="9"/>
  <c r="F32" i="9"/>
  <c r="E32" i="9"/>
  <c r="F35" i="9"/>
  <c r="S46" i="9"/>
  <c r="S49" i="9" s="1"/>
  <c r="J53" i="9"/>
  <c r="I53" i="9"/>
  <c r="D68" i="9"/>
  <c r="C68" i="9"/>
  <c r="C11" i="9"/>
  <c r="C23" i="9"/>
  <c r="F45" i="9"/>
  <c r="H45" i="9" s="1"/>
  <c r="J45" i="9" s="1"/>
  <c r="L45" i="9" s="1"/>
  <c r="N45" i="9" s="1"/>
  <c r="P45" i="9" s="1"/>
  <c r="R45" i="9" s="1"/>
  <c r="T45" i="9" s="1"/>
  <c r="V45" i="9" s="1"/>
  <c r="X45" i="9" s="1"/>
  <c r="Z45" i="9" s="1"/>
  <c r="AA45" i="9" s="1"/>
  <c r="I100" i="9"/>
  <c r="F20" i="9"/>
  <c r="G26" i="9"/>
  <c r="C32" i="9"/>
  <c r="D32" i="9"/>
  <c r="C43" i="9"/>
  <c r="D43" i="9" s="1"/>
  <c r="F43" i="9" s="1"/>
  <c r="H43" i="9" s="1"/>
  <c r="J43" i="9" s="1"/>
  <c r="L43" i="9" s="1"/>
  <c r="N43" i="9" s="1"/>
  <c r="P43" i="9" s="1"/>
  <c r="R43" i="9" s="1"/>
  <c r="T43" i="9" s="1"/>
  <c r="H53" i="9"/>
  <c r="F62" i="9"/>
  <c r="E100" i="9"/>
  <c r="Y100" i="9"/>
  <c r="F71" i="9"/>
  <c r="F68" i="9"/>
  <c r="U100" i="9"/>
  <c r="H35" i="9"/>
  <c r="G35" i="9"/>
  <c r="E38" i="9"/>
  <c r="Q100" i="9"/>
  <c r="J65" i="9"/>
  <c r="F65" i="9"/>
  <c r="D77" i="9"/>
  <c r="F86" i="9"/>
  <c r="D86" i="9"/>
  <c r="F92" i="9"/>
  <c r="E5" i="9"/>
  <c r="H32" i="9"/>
  <c r="F41" i="9"/>
  <c r="C41" i="9"/>
  <c r="W48" i="9"/>
  <c r="X50" i="9" s="1"/>
  <c r="F53" i="9"/>
  <c r="E53" i="9"/>
  <c r="M100" i="9"/>
  <c r="E71" i="9"/>
  <c r="C77" i="9"/>
  <c r="E83" i="9"/>
  <c r="G100" i="9"/>
  <c r="O100" i="9"/>
  <c r="W100" i="9"/>
  <c r="F95" i="9"/>
  <c r="K100" i="9"/>
  <c r="F80" i="9"/>
  <c r="D80" i="9"/>
  <c r="F83" i="9"/>
  <c r="F89" i="9"/>
  <c r="E89" i="9"/>
  <c r="D98" i="9"/>
  <c r="C98" i="9"/>
  <c r="H89" i="9"/>
  <c r="D83" i="9"/>
  <c r="D89" i="9"/>
  <c r="C49" i="9" l="1"/>
  <c r="T50" i="9"/>
  <c r="S50" i="9"/>
  <c r="I50" i="9"/>
  <c r="H26" i="9"/>
  <c r="F26" i="9"/>
  <c r="D42" i="9"/>
  <c r="D44" i="9" s="1"/>
  <c r="F48" i="9"/>
  <c r="H48" i="9" s="1"/>
  <c r="J48" i="9" s="1"/>
  <c r="L48" i="9" s="1"/>
  <c r="N48" i="9" s="1"/>
  <c r="P48" i="9" s="1"/>
  <c r="R48" i="9" s="1"/>
  <c r="T48" i="9" s="1"/>
  <c r="V48" i="9" s="1"/>
  <c r="G14" i="9"/>
  <c r="H14" i="9"/>
  <c r="E11" i="9"/>
  <c r="D5" i="9"/>
  <c r="G92" i="9"/>
  <c r="H92" i="9"/>
  <c r="I8" i="9"/>
  <c r="J8" i="9"/>
  <c r="J86" i="9"/>
  <c r="I86" i="9"/>
  <c r="H62" i="9"/>
  <c r="G62" i="9"/>
  <c r="O46" i="9"/>
  <c r="O49" i="9" s="1"/>
  <c r="M46" i="9"/>
  <c r="M49" i="9" s="1"/>
  <c r="M50" i="9" s="1"/>
  <c r="Y46" i="9"/>
  <c r="M14" i="9"/>
  <c r="N14" i="9"/>
  <c r="D46" i="9"/>
  <c r="D49" i="9"/>
  <c r="E80" i="9"/>
  <c r="H71" i="9"/>
  <c r="M35" i="9"/>
  <c r="N35" i="9"/>
  <c r="U46" i="9"/>
  <c r="F23" i="9"/>
  <c r="L14" i="9"/>
  <c r="G71" i="9"/>
  <c r="F29" i="9"/>
  <c r="E92" i="9"/>
  <c r="C74" i="9"/>
  <c r="E86" i="9"/>
  <c r="Q46" i="9"/>
  <c r="Q49" i="9" s="1"/>
  <c r="I41" i="9"/>
  <c r="K35" i="9"/>
  <c r="G68" i="9"/>
  <c r="H68" i="9"/>
  <c r="I68" i="9"/>
  <c r="E62" i="9"/>
  <c r="F8" i="9"/>
  <c r="J20" i="9"/>
  <c r="H95" i="9"/>
  <c r="F5" i="9"/>
  <c r="L53" i="9"/>
  <c r="K53" i="9"/>
  <c r="G8" i="9"/>
  <c r="H8" i="9"/>
  <c r="K20" i="9"/>
  <c r="L20" i="9"/>
  <c r="G95" i="9"/>
  <c r="G89" i="9"/>
  <c r="F38" i="9"/>
  <c r="G46" i="9"/>
  <c r="G49" i="9" s="1"/>
  <c r="H50" i="9" s="1"/>
  <c r="F17" i="9"/>
  <c r="K41" i="9"/>
  <c r="L41" i="9"/>
  <c r="K68" i="9"/>
  <c r="L68" i="9"/>
  <c r="C101" i="9"/>
  <c r="D101" i="9"/>
  <c r="I32" i="9"/>
  <c r="E8" i="9"/>
  <c r="I20" i="9"/>
  <c r="F11" i="9"/>
  <c r="H86" i="9"/>
  <c r="G86" i="9"/>
  <c r="K46" i="9"/>
  <c r="K49" i="9" s="1"/>
  <c r="K50" i="9" s="1"/>
  <c r="H41" i="9"/>
  <c r="G41" i="9"/>
  <c r="F98" i="9"/>
  <c r="E98" i="9"/>
  <c r="W46" i="9"/>
  <c r="H83" i="9"/>
  <c r="G83" i="9"/>
  <c r="G65" i="9"/>
  <c r="I65" i="9"/>
  <c r="E41" i="9"/>
  <c r="J35" i="9"/>
  <c r="I35" i="9"/>
  <c r="G32" i="9"/>
  <c r="E77" i="9"/>
  <c r="F77" i="9"/>
  <c r="H65" i="9"/>
  <c r="J41" i="9"/>
  <c r="L35" i="9"/>
  <c r="E68" i="9"/>
  <c r="J68" i="9"/>
  <c r="F100" i="9"/>
  <c r="E101" i="9" s="1"/>
  <c r="E46" i="9"/>
  <c r="E49" i="9" s="1"/>
  <c r="E50" i="9" s="1"/>
  <c r="G20" i="9"/>
  <c r="H20" i="9"/>
  <c r="I14" i="9"/>
  <c r="J14" i="9"/>
  <c r="I46" i="9"/>
  <c r="I49" i="9" s="1"/>
  <c r="K14" i="9"/>
  <c r="E14" i="9"/>
  <c r="F14" i="9"/>
  <c r="E17" i="9"/>
  <c r="X48" i="9" l="1"/>
  <c r="U50" i="9"/>
  <c r="F50" i="9"/>
  <c r="F49" i="9"/>
  <c r="H49" i="9" s="1"/>
  <c r="J49" i="9" s="1"/>
  <c r="L49" i="9" s="1"/>
  <c r="N49" i="9" s="1"/>
  <c r="P49" i="9" s="1"/>
  <c r="R49" i="9" s="1"/>
  <c r="T49" i="9" s="1"/>
  <c r="F42" i="9"/>
  <c r="H42" i="9" s="1"/>
  <c r="J42" i="9" s="1"/>
  <c r="L42" i="9" s="1"/>
  <c r="N42" i="9" s="1"/>
  <c r="P42" i="9" s="1"/>
  <c r="R42" i="9" s="1"/>
  <c r="T42" i="9" s="1"/>
  <c r="V42" i="9" s="1"/>
  <c r="X42" i="9" s="1"/>
  <c r="Z42" i="9" s="1"/>
  <c r="AA42" i="9" s="1"/>
  <c r="G50" i="9"/>
  <c r="L50" i="9"/>
  <c r="N50" i="9"/>
  <c r="P50" i="9"/>
  <c r="Q50" i="9"/>
  <c r="R50" i="9"/>
  <c r="J50" i="9"/>
  <c r="O50" i="9"/>
  <c r="F101" i="9"/>
  <c r="C44" i="9"/>
  <c r="F44" i="9"/>
  <c r="G98" i="9"/>
  <c r="H98" i="9"/>
  <c r="H17" i="9"/>
  <c r="G17" i="9"/>
  <c r="J89" i="9"/>
  <c r="I89" i="9"/>
  <c r="H80" i="9"/>
  <c r="G80" i="9"/>
  <c r="E74" i="9"/>
  <c r="F74" i="9"/>
  <c r="H11" i="9"/>
  <c r="G11" i="9"/>
  <c r="I71" i="9"/>
  <c r="J71" i="9"/>
  <c r="J62" i="9"/>
  <c r="I62" i="9"/>
  <c r="H100" i="9"/>
  <c r="G29" i="9"/>
  <c r="H29" i="9"/>
  <c r="D50" i="9"/>
  <c r="C50" i="9"/>
  <c r="I26" i="9"/>
  <c r="J26" i="9"/>
  <c r="L32" i="9"/>
  <c r="K32" i="9"/>
  <c r="H23" i="9"/>
  <c r="G23" i="9"/>
  <c r="N68" i="9"/>
  <c r="M68" i="9"/>
  <c r="N20" i="9"/>
  <c r="M20" i="9"/>
  <c r="N53" i="9"/>
  <c r="M53" i="9"/>
  <c r="J95" i="9"/>
  <c r="I95" i="9"/>
  <c r="O35" i="9"/>
  <c r="P35" i="9"/>
  <c r="E44" i="9"/>
  <c r="D47" i="9"/>
  <c r="C47" i="9"/>
  <c r="L86" i="9"/>
  <c r="K86" i="9"/>
  <c r="K8" i="9"/>
  <c r="L8" i="9"/>
  <c r="J92" i="9"/>
  <c r="I92" i="9"/>
  <c r="F46" i="9"/>
  <c r="F47" i="9" s="1"/>
  <c r="G77" i="9"/>
  <c r="H77" i="9"/>
  <c r="P14" i="9"/>
  <c r="O14" i="9"/>
  <c r="K65" i="9"/>
  <c r="L65" i="9"/>
  <c r="I83" i="9"/>
  <c r="J83" i="9"/>
  <c r="N41" i="9"/>
  <c r="M41" i="9"/>
  <c r="G38" i="9"/>
  <c r="H38" i="9"/>
  <c r="H5" i="9"/>
  <c r="G5" i="9"/>
  <c r="Z48" i="9" l="1"/>
  <c r="W50" i="9"/>
  <c r="AA49" i="9"/>
  <c r="J38" i="9"/>
  <c r="I38" i="9"/>
  <c r="O20" i="9"/>
  <c r="P20" i="9"/>
  <c r="I23" i="9"/>
  <c r="J23" i="9"/>
  <c r="J80" i="9"/>
  <c r="I80" i="9"/>
  <c r="J17" i="9"/>
  <c r="I17" i="9"/>
  <c r="L83" i="9"/>
  <c r="K83" i="9"/>
  <c r="N65" i="9"/>
  <c r="M65" i="9"/>
  <c r="J77" i="9"/>
  <c r="I77" i="9"/>
  <c r="E47" i="9"/>
  <c r="M8" i="9"/>
  <c r="N8" i="9"/>
  <c r="M86" i="9"/>
  <c r="N86" i="9"/>
  <c r="R35" i="9"/>
  <c r="Q35" i="9"/>
  <c r="L95" i="9"/>
  <c r="K95" i="9"/>
  <c r="L26" i="9"/>
  <c r="K26" i="9"/>
  <c r="H101" i="9"/>
  <c r="G101" i="9"/>
  <c r="J100" i="9"/>
  <c r="L62" i="9"/>
  <c r="K62" i="9"/>
  <c r="L71" i="9"/>
  <c r="K71" i="9"/>
  <c r="G74" i="9"/>
  <c r="H74" i="9"/>
  <c r="H46" i="9"/>
  <c r="P41" i="9"/>
  <c r="O41" i="9"/>
  <c r="O68" i="9"/>
  <c r="P68" i="9"/>
  <c r="J5" i="9"/>
  <c r="I5" i="9"/>
  <c r="P53" i="9"/>
  <c r="O53" i="9"/>
  <c r="J98" i="9"/>
  <c r="I98" i="9"/>
  <c r="Q14" i="9"/>
  <c r="R14" i="9"/>
  <c r="L92" i="9"/>
  <c r="K92" i="9"/>
  <c r="M32" i="9"/>
  <c r="N32" i="9"/>
  <c r="J29" i="9"/>
  <c r="I29" i="9"/>
  <c r="H44" i="9"/>
  <c r="G44" i="9"/>
  <c r="I11" i="9"/>
  <c r="J11" i="9"/>
  <c r="K89" i="9"/>
  <c r="L89" i="9"/>
  <c r="AA48" i="9" l="1"/>
  <c r="Y50" i="9"/>
  <c r="P32" i="9"/>
  <c r="O32" i="9"/>
  <c r="T14" i="9"/>
  <c r="S14" i="9"/>
  <c r="Q41" i="9"/>
  <c r="R41" i="9"/>
  <c r="M83" i="9"/>
  <c r="N83" i="9"/>
  <c r="K80" i="9"/>
  <c r="L80" i="9"/>
  <c r="L23" i="9"/>
  <c r="K23" i="9"/>
  <c r="R68" i="9"/>
  <c r="Q68" i="9"/>
  <c r="J74" i="9"/>
  <c r="I74" i="9"/>
  <c r="N95" i="9"/>
  <c r="M95" i="9"/>
  <c r="P86" i="9"/>
  <c r="O86" i="9"/>
  <c r="R20" i="9"/>
  <c r="Q20" i="9"/>
  <c r="L38" i="9"/>
  <c r="K38" i="9"/>
  <c r="N89" i="9"/>
  <c r="M89" i="9"/>
  <c r="R53" i="9"/>
  <c r="Q53" i="9"/>
  <c r="H47" i="9"/>
  <c r="G47" i="9"/>
  <c r="J46" i="9"/>
  <c r="M71" i="9"/>
  <c r="N71" i="9"/>
  <c r="N62" i="9"/>
  <c r="M62" i="9"/>
  <c r="O8" i="9"/>
  <c r="P8" i="9"/>
  <c r="K29" i="9"/>
  <c r="L29" i="9"/>
  <c r="L5" i="9"/>
  <c r="K5" i="9"/>
  <c r="M26" i="9"/>
  <c r="N26" i="9"/>
  <c r="K17" i="9"/>
  <c r="L17" i="9"/>
  <c r="L11" i="9"/>
  <c r="K11" i="9"/>
  <c r="J44" i="9"/>
  <c r="I44" i="9"/>
  <c r="M92" i="9"/>
  <c r="N92" i="9"/>
  <c r="K98" i="9"/>
  <c r="L98" i="9"/>
  <c r="L100" i="9"/>
  <c r="J101" i="9"/>
  <c r="I101" i="9"/>
  <c r="T35" i="9"/>
  <c r="S35" i="9"/>
  <c r="K77" i="9"/>
  <c r="L77" i="9"/>
  <c r="O65" i="9"/>
  <c r="P65" i="9"/>
  <c r="P95" i="9" l="1"/>
  <c r="O95" i="9"/>
  <c r="T68" i="9"/>
  <c r="S68" i="9"/>
  <c r="P83" i="9"/>
  <c r="O83" i="9"/>
  <c r="N29" i="9"/>
  <c r="M29" i="9"/>
  <c r="T53" i="9"/>
  <c r="S53" i="9"/>
  <c r="U14" i="9"/>
  <c r="V14" i="9"/>
  <c r="L44" i="9"/>
  <c r="K4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M17" i="9"/>
  <c r="R8" i="9"/>
  <c r="Q8" i="9"/>
  <c r="R65" i="9"/>
  <c r="Q65" i="9"/>
  <c r="P92" i="9"/>
  <c r="O92" i="9"/>
  <c r="L46" i="9"/>
  <c r="J47" i="9"/>
  <c r="I47" i="9"/>
  <c r="O89" i="9"/>
  <c r="P89" i="9"/>
  <c r="S20" i="9"/>
  <c r="T20" i="9"/>
  <c r="N23" i="9"/>
  <c r="M23" i="9"/>
  <c r="S41" i="9"/>
  <c r="T41" i="9"/>
  <c r="P26" i="9"/>
  <c r="O26" i="9"/>
  <c r="U35" i="9"/>
  <c r="V35" i="9"/>
  <c r="L101" i="9"/>
  <c r="N100" i="9"/>
  <c r="K101" i="9"/>
  <c r="N98" i="9"/>
  <c r="M98" i="9"/>
  <c r="N5" i="9"/>
  <c r="M5" i="9"/>
  <c r="P62" i="9"/>
  <c r="O62" i="9"/>
  <c r="P71" i="9"/>
  <c r="O71" i="9"/>
  <c r="K74" i="9"/>
  <c r="L74" i="9"/>
  <c r="Q62" i="9" l="1"/>
  <c r="R62" i="9"/>
  <c r="P5" i="9"/>
  <c r="O5" i="9"/>
  <c r="M101" i="9"/>
  <c r="P100" i="9"/>
  <c r="N101" i="9"/>
  <c r="Q26" i="9"/>
  <c r="R26" i="9"/>
  <c r="P77" i="9"/>
  <c r="O77" i="9"/>
  <c r="V41" i="9"/>
  <c r="U41" i="9"/>
  <c r="P23" i="9"/>
  <c r="O23" i="9"/>
  <c r="N46" i="9"/>
  <c r="L47" i="9"/>
  <c r="K47" i="9"/>
  <c r="S65" i="9"/>
  <c r="T65" i="9"/>
  <c r="O17" i="9"/>
  <c r="P17" i="9"/>
  <c r="P80" i="9"/>
  <c r="O80" i="9"/>
  <c r="T86" i="9"/>
  <c r="S86" i="9"/>
  <c r="O38" i="9"/>
  <c r="P38" i="9"/>
  <c r="N44" i="9"/>
  <c r="M44" i="9"/>
  <c r="O29" i="9"/>
  <c r="P29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O11" i="9"/>
  <c r="U68" i="9"/>
  <c r="V68" i="9"/>
  <c r="N74" i="9"/>
  <c r="M74" i="9"/>
  <c r="U20" i="9"/>
  <c r="V20" i="9"/>
  <c r="R89" i="9"/>
  <c r="Q89" i="9"/>
  <c r="R92" i="9"/>
  <c r="Q92" i="9"/>
  <c r="Q83" i="9"/>
  <c r="R83" i="9"/>
  <c r="Y14" i="9" l="1"/>
  <c r="Z14" i="9"/>
  <c r="AA13" i="9"/>
  <c r="AA14" i="9" s="1"/>
  <c r="T95" i="9"/>
  <c r="S95" i="9"/>
  <c r="Q29" i="9"/>
  <c r="R29" i="9"/>
  <c r="R80" i="9"/>
  <c r="Q80" i="9"/>
  <c r="T92" i="9"/>
  <c r="S92" i="9"/>
  <c r="O74" i="9"/>
  <c r="P74" i="9"/>
  <c r="Q11" i="9"/>
  <c r="R11" i="9"/>
  <c r="R98" i="9"/>
  <c r="Q98" i="9"/>
  <c r="U8" i="9"/>
  <c r="V8" i="9"/>
  <c r="O44" i="9"/>
  <c r="P44" i="9"/>
  <c r="R38" i="9"/>
  <c r="Q38" i="9"/>
  <c r="U86" i="9"/>
  <c r="V86" i="9"/>
  <c r="V65" i="9"/>
  <c r="U65" i="9"/>
  <c r="P46" i="9"/>
  <c r="N47" i="9"/>
  <c r="M47" i="9"/>
  <c r="T26" i="9"/>
  <c r="S26" i="9"/>
  <c r="O101" i="9"/>
  <c r="R100" i="9"/>
  <c r="P101" i="9"/>
  <c r="R5" i="9"/>
  <c r="Q5" i="9"/>
  <c r="S89" i="9"/>
  <c r="T89" i="9"/>
  <c r="W20" i="9"/>
  <c r="X20" i="9"/>
  <c r="T71" i="9"/>
  <c r="S71" i="9"/>
  <c r="R17" i="9"/>
  <c r="Q17" i="9"/>
  <c r="T62" i="9"/>
  <c r="S62" i="9"/>
  <c r="T83" i="9"/>
  <c r="S83" i="9"/>
  <c r="W68" i="9"/>
  <c r="X68" i="9"/>
  <c r="X53" i="9"/>
  <c r="W53" i="9"/>
  <c r="U32" i="9"/>
  <c r="V32" i="9"/>
  <c r="Z35" i="9"/>
  <c r="Y35" i="9"/>
  <c r="AA34" i="9"/>
  <c r="AA35" i="9" s="1"/>
  <c r="Q23" i="9"/>
  <c r="R23" i="9"/>
  <c r="X41" i="9"/>
  <c r="W41" i="9"/>
  <c r="AA40" i="9"/>
  <c r="Q77" i="9"/>
  <c r="R77" i="9"/>
  <c r="V71" i="9" l="1"/>
  <c r="U71" i="9"/>
  <c r="Z20" i="9"/>
  <c r="Y20" i="9"/>
  <c r="W8" i="9"/>
  <c r="X8" i="9"/>
  <c r="S29" i="9"/>
  <c r="T29" i="9"/>
  <c r="AA41" i="9"/>
  <c r="S17" i="9"/>
  <c r="T17" i="9"/>
  <c r="P47" i="9"/>
  <c r="R46" i="9"/>
  <c r="O47" i="9"/>
  <c r="V95" i="9"/>
  <c r="U95" i="9"/>
  <c r="S77" i="9"/>
  <c r="T77" i="9"/>
  <c r="Y41" i="9"/>
  <c r="Z41" i="9"/>
  <c r="T23" i="9"/>
  <c r="S23" i="9"/>
  <c r="Z68" i="9"/>
  <c r="Y68" i="9"/>
  <c r="AA67" i="9"/>
  <c r="AA68" i="9" s="1"/>
  <c r="U83" i="9"/>
  <c r="V83" i="9"/>
  <c r="U62" i="9"/>
  <c r="V62" i="9"/>
  <c r="AA19" i="9"/>
  <c r="AA20" i="9" s="1"/>
  <c r="T5" i="9"/>
  <c r="S5" i="9"/>
  <c r="T100" i="9"/>
  <c r="R101" i="9"/>
  <c r="Q101" i="9"/>
  <c r="U26" i="9"/>
  <c r="V26" i="9"/>
  <c r="W86" i="9"/>
  <c r="X86" i="9"/>
  <c r="AA85" i="9"/>
  <c r="AA86" i="9" s="1"/>
  <c r="S38" i="9"/>
  <c r="T38" i="9"/>
  <c r="R44" i="9"/>
  <c r="Q44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AA8" i="9" s="1"/>
  <c r="S98" i="9"/>
  <c r="T98" i="9"/>
  <c r="T11" i="9"/>
  <c r="S11" i="9"/>
  <c r="R74" i="9"/>
  <c r="Q74" i="9"/>
  <c r="AA31" i="9"/>
  <c r="AA32" i="9" s="1"/>
  <c r="W89" i="9" l="1"/>
  <c r="X89" i="9"/>
  <c r="U23" i="9"/>
  <c r="V23" i="9"/>
  <c r="V17" i="9"/>
  <c r="U17" i="9"/>
  <c r="V11" i="9"/>
  <c r="U11" i="9"/>
  <c r="V80" i="9"/>
  <c r="U80" i="9"/>
  <c r="X26" i="9"/>
  <c r="W26" i="9"/>
  <c r="V5" i="9"/>
  <c r="U5" i="9"/>
  <c r="X83" i="9"/>
  <c r="W83" i="9"/>
  <c r="AA82" i="9"/>
  <c r="AA83" i="9" s="1"/>
  <c r="Y8" i="9"/>
  <c r="Z8" i="9"/>
  <c r="T74" i="9"/>
  <c r="S74" i="9"/>
  <c r="V98" i="9"/>
  <c r="U98" i="9"/>
  <c r="W92" i="9"/>
  <c r="X92" i="9"/>
  <c r="AA91" i="9"/>
  <c r="AA92" i="9" s="1"/>
  <c r="T44" i="9"/>
  <c r="S44" i="9"/>
  <c r="V38" i="9"/>
  <c r="U38" i="9"/>
  <c r="X95" i="9"/>
  <c r="W95" i="9"/>
  <c r="T46" i="9"/>
  <c r="R47" i="9"/>
  <c r="Q47" i="9"/>
  <c r="V29" i="9"/>
  <c r="U29" i="9"/>
  <c r="Z65" i="9"/>
  <c r="Y65" i="9"/>
  <c r="Y32" i="9"/>
  <c r="Z32" i="9"/>
  <c r="Z86" i="9"/>
  <c r="Y86" i="9"/>
  <c r="S101" i="9"/>
  <c r="T101" i="9"/>
  <c r="V100" i="9"/>
  <c r="X62" i="9"/>
  <c r="W62" i="9"/>
  <c r="AA61" i="9"/>
  <c r="AA62" i="9" s="1"/>
  <c r="V77" i="9"/>
  <c r="U77" i="9"/>
  <c r="X71" i="9"/>
  <c r="W71" i="9"/>
  <c r="AA88" i="9"/>
  <c r="AA89" i="9" s="1"/>
  <c r="AA28" i="9" l="1"/>
  <c r="AA29" i="9" s="1"/>
  <c r="V101" i="9"/>
  <c r="X100" i="9"/>
  <c r="U101" i="9"/>
  <c r="V44" i="9"/>
  <c r="U44" i="9"/>
  <c r="Z62" i="9"/>
  <c r="Y62" i="9"/>
  <c r="Z95" i="9"/>
  <c r="Y95" i="9"/>
  <c r="W98" i="9"/>
  <c r="X98" i="9"/>
  <c r="AA97" i="9"/>
  <c r="AA98" i="9" s="1"/>
  <c r="V74" i="9"/>
  <c r="U74" i="9"/>
  <c r="W5" i="9"/>
  <c r="X5" i="9"/>
  <c r="AA4" i="9"/>
  <c r="AA5" i="9" s="1"/>
  <c r="Y26" i="9"/>
  <c r="Z26" i="9"/>
  <c r="AA25" i="9"/>
  <c r="AA26" i="9" s="1"/>
  <c r="X29" i="9"/>
  <c r="W29" i="9"/>
  <c r="W38" i="9"/>
  <c r="X38" i="9"/>
  <c r="W17" i="9"/>
  <c r="X17" i="9"/>
  <c r="AA37" i="9"/>
  <c r="W77" i="9"/>
  <c r="X77" i="9"/>
  <c r="AA94" i="9"/>
  <c r="AA95" i="9" s="1"/>
  <c r="Y71" i="9"/>
  <c r="Z71" i="9"/>
  <c r="S47" i="9"/>
  <c r="T47" i="9"/>
  <c r="V46" i="9"/>
  <c r="Z92" i="9"/>
  <c r="Y92" i="9"/>
  <c r="Y83" i="9"/>
  <c r="Z83" i="9"/>
  <c r="W80" i="9"/>
  <c r="X80" i="9"/>
  <c r="X11" i="9"/>
  <c r="W11" i="9"/>
  <c r="X23" i="9"/>
  <c r="W23" i="9"/>
  <c r="Z89" i="9"/>
  <c r="Y89" i="9"/>
  <c r="AA70" i="9"/>
  <c r="AA71" i="9" s="1"/>
  <c r="Y11" i="9" l="1"/>
  <c r="Z11" i="9"/>
  <c r="AA10" i="9"/>
  <c r="AA11" i="9" s="1"/>
  <c r="Z17" i="9"/>
  <c r="Y17" i="9"/>
  <c r="Y23" i="9"/>
  <c r="Z23" i="9"/>
  <c r="Z80" i="9"/>
  <c r="Y80" i="9"/>
  <c r="Z77" i="9"/>
  <c r="Y77" i="9"/>
  <c r="X101" i="9"/>
  <c r="W101" i="9"/>
  <c r="Z100" i="9"/>
  <c r="AA100" i="9" s="1"/>
  <c r="AA101" i="9" s="1"/>
  <c r="AA79" i="9"/>
  <c r="AA80" i="9" s="1"/>
  <c r="V47" i="9"/>
  <c r="U47" i="9"/>
  <c r="X46" i="9"/>
  <c r="Y29" i="9"/>
  <c r="Z29" i="9"/>
  <c r="X74" i="9"/>
  <c r="W74" i="9"/>
  <c r="AA50" i="9"/>
  <c r="X44" i="9"/>
  <c r="W44" i="9"/>
  <c r="AA22" i="9"/>
  <c r="AA23" i="9" s="1"/>
  <c r="AA76" i="9"/>
  <c r="AA77" i="9" s="1"/>
  <c r="AA38" i="9"/>
  <c r="Z38" i="9"/>
  <c r="Y38" i="9"/>
  <c r="Z5" i="9"/>
  <c r="Y5" i="9"/>
  <c r="Z98" i="9"/>
  <c r="Y98" i="9"/>
  <c r="AA16" i="9"/>
  <c r="AA17" i="9" s="1"/>
  <c r="Z44" i="9" l="1"/>
  <c r="Y44" i="9"/>
  <c r="AA43" i="9"/>
  <c r="AA44" i="9" s="1"/>
  <c r="Y74" i="9"/>
  <c r="Z74" i="9"/>
  <c r="AA73" i="9"/>
  <c r="AA74" i="9" s="1"/>
  <c r="X47" i="9"/>
  <c r="W47" i="9"/>
  <c r="Z46" i="9"/>
  <c r="Y101" i="9"/>
  <c r="Z101" i="9"/>
  <c r="Y47" i="9" l="1"/>
  <c r="Z47" i="9"/>
  <c r="AA46" i="9"/>
  <c r="AA47" i="9" s="1"/>
  <c r="C49" i="1" l="1"/>
  <c r="AF47" i="1" l="1"/>
  <c r="C32" i="1"/>
  <c r="F142" i="8"/>
  <c r="M154" i="8" s="1"/>
  <c r="E142" i="8"/>
  <c r="L154" i="8" s="1"/>
  <c r="D142" i="8"/>
  <c r="K154" i="8" s="1"/>
  <c r="F141" i="8"/>
  <c r="M153" i="8" s="1"/>
  <c r="E141" i="8"/>
  <c r="L153" i="8" s="1"/>
  <c r="D141" i="8"/>
  <c r="K153" i="8" s="1"/>
  <c r="F140" i="8"/>
  <c r="M152" i="8" s="1"/>
  <c r="E140" i="8"/>
  <c r="L152" i="8" s="1"/>
  <c r="D140" i="8"/>
  <c r="K152" i="8" s="1"/>
  <c r="F139" i="8"/>
  <c r="E139" i="8"/>
  <c r="D139" i="8"/>
  <c r="F138" i="8"/>
  <c r="E138" i="8"/>
  <c r="D138" i="8"/>
  <c r="F137" i="8"/>
  <c r="E137" i="8"/>
  <c r="D137" i="8"/>
  <c r="F136" i="8"/>
  <c r="E136" i="8"/>
  <c r="D136" i="8"/>
  <c r="F134" i="8"/>
  <c r="E134" i="8"/>
  <c r="D134" i="8"/>
  <c r="F133" i="8"/>
  <c r="E133" i="8"/>
  <c r="D133" i="8"/>
  <c r="C133" i="8"/>
  <c r="F132" i="8"/>
  <c r="E132" i="8"/>
  <c r="D132" i="8"/>
  <c r="C132" i="8"/>
  <c r="F131" i="8"/>
  <c r="E131" i="8"/>
  <c r="D131" i="8"/>
  <c r="C131" i="8"/>
  <c r="F130" i="8"/>
  <c r="E130" i="8"/>
  <c r="D130" i="8"/>
  <c r="C130" i="8"/>
  <c r="F129" i="8"/>
  <c r="E129" i="8"/>
  <c r="D129" i="8"/>
  <c r="C129" i="8"/>
  <c r="F128" i="8"/>
  <c r="E128" i="8"/>
  <c r="D128" i="8"/>
  <c r="C128" i="8"/>
  <c r="F127" i="8"/>
  <c r="E127" i="8"/>
  <c r="D127" i="8"/>
  <c r="C127" i="8"/>
  <c r="F126" i="8"/>
  <c r="E126" i="8"/>
  <c r="D126" i="8"/>
  <c r="C126" i="8"/>
  <c r="F125" i="8"/>
  <c r="E125" i="8"/>
  <c r="D125" i="8"/>
  <c r="C125" i="8"/>
  <c r="F124" i="8"/>
  <c r="E124" i="8"/>
  <c r="D124" i="8"/>
  <c r="C124" i="8"/>
  <c r="F123" i="8"/>
  <c r="M135" i="8" s="1"/>
  <c r="E123" i="8"/>
  <c r="L135" i="8" s="1"/>
  <c r="D123" i="8"/>
  <c r="K135" i="8" s="1"/>
  <c r="C123" i="8"/>
  <c r="J135" i="8" s="1"/>
  <c r="F122" i="8"/>
  <c r="E122" i="8"/>
  <c r="D122" i="8"/>
  <c r="C122" i="8"/>
  <c r="J134" i="8" s="1"/>
  <c r="F121" i="8"/>
  <c r="M133" i="8" s="1"/>
  <c r="E121" i="8"/>
  <c r="D121" i="8"/>
  <c r="C121" i="8"/>
  <c r="F120" i="8"/>
  <c r="E120" i="8"/>
  <c r="D120" i="8"/>
  <c r="C120" i="8"/>
  <c r="F119" i="8"/>
  <c r="E119" i="8"/>
  <c r="D119" i="8"/>
  <c r="C119" i="8"/>
  <c r="F118" i="8"/>
  <c r="E118" i="8"/>
  <c r="D118" i="8"/>
  <c r="C118" i="8"/>
  <c r="F117" i="8"/>
  <c r="E117" i="8"/>
  <c r="D117" i="8"/>
  <c r="C117" i="8"/>
  <c r="F116" i="8"/>
  <c r="E116" i="8"/>
  <c r="D116" i="8"/>
  <c r="C116" i="8"/>
  <c r="F115" i="8"/>
  <c r="E115" i="8"/>
  <c r="D115" i="8"/>
  <c r="C115" i="8"/>
  <c r="F114" i="8"/>
  <c r="E114" i="8"/>
  <c r="D114" i="8"/>
  <c r="C114" i="8"/>
  <c r="F113" i="8"/>
  <c r="E113" i="8"/>
  <c r="D113" i="8"/>
  <c r="C113" i="8"/>
  <c r="F112" i="8"/>
  <c r="E112" i="8"/>
  <c r="D112" i="8"/>
  <c r="C112" i="8"/>
  <c r="F111" i="8"/>
  <c r="M123" i="8" s="1"/>
  <c r="E111" i="8"/>
  <c r="D111" i="8"/>
  <c r="K123" i="8" s="1"/>
  <c r="C111" i="8"/>
  <c r="F110" i="8"/>
  <c r="E110" i="8"/>
  <c r="D110" i="8"/>
  <c r="C110" i="8"/>
  <c r="F109" i="8"/>
  <c r="M121" i="8" s="1"/>
  <c r="E109" i="8"/>
  <c r="D109" i="8"/>
  <c r="C109" i="8"/>
  <c r="F108" i="8"/>
  <c r="E108" i="8"/>
  <c r="D108" i="8"/>
  <c r="C108" i="8"/>
  <c r="F107" i="8"/>
  <c r="M119" i="8" s="1"/>
  <c r="E107" i="8"/>
  <c r="D107" i="8"/>
  <c r="K119" i="8" s="1"/>
  <c r="C107" i="8"/>
  <c r="F106" i="8"/>
  <c r="E106" i="8"/>
  <c r="D106" i="8"/>
  <c r="C106" i="8"/>
  <c r="F105" i="8"/>
  <c r="M117" i="8" s="1"/>
  <c r="E105" i="8"/>
  <c r="D105" i="8"/>
  <c r="C105" i="8"/>
  <c r="F104" i="8"/>
  <c r="E104" i="8"/>
  <c r="D104" i="8"/>
  <c r="K116" i="8" s="1"/>
  <c r="C104" i="8"/>
  <c r="F103" i="8"/>
  <c r="E103" i="8"/>
  <c r="D103" i="8"/>
  <c r="K115" i="8" s="1"/>
  <c r="C103" i="8"/>
  <c r="F102" i="8"/>
  <c r="E102" i="8"/>
  <c r="D102" i="8"/>
  <c r="C102" i="8"/>
  <c r="F101" i="8"/>
  <c r="E101" i="8"/>
  <c r="D101" i="8"/>
  <c r="C101" i="8"/>
  <c r="F100" i="8"/>
  <c r="E100" i="8"/>
  <c r="D100" i="8"/>
  <c r="C100" i="8"/>
  <c r="F99" i="8"/>
  <c r="M111" i="8" s="1"/>
  <c r="E99" i="8"/>
  <c r="D99" i="8"/>
  <c r="C99" i="8"/>
  <c r="F98" i="8"/>
  <c r="E98" i="8"/>
  <c r="D98" i="8"/>
  <c r="C98" i="8"/>
  <c r="F97" i="8"/>
  <c r="M109" i="8" s="1"/>
  <c r="E97" i="8"/>
  <c r="D97" i="8"/>
  <c r="C97" i="8"/>
  <c r="F96" i="8"/>
  <c r="E96" i="8"/>
  <c r="D96" i="8"/>
  <c r="C96" i="8"/>
  <c r="F95" i="8"/>
  <c r="E95" i="8"/>
  <c r="D95" i="8"/>
  <c r="C95" i="8"/>
  <c r="F94" i="8"/>
  <c r="E94" i="8"/>
  <c r="D94" i="8"/>
  <c r="C94" i="8"/>
  <c r="F93" i="8"/>
  <c r="E93" i="8"/>
  <c r="D93" i="8"/>
  <c r="C93" i="8"/>
  <c r="F92" i="8"/>
  <c r="E92" i="8"/>
  <c r="D92" i="8"/>
  <c r="C92" i="8"/>
  <c r="F91" i="8"/>
  <c r="E91" i="8"/>
  <c r="D91" i="8"/>
  <c r="C91" i="8"/>
  <c r="F90" i="8"/>
  <c r="E90" i="8"/>
  <c r="D90" i="8"/>
  <c r="C90" i="8"/>
  <c r="F89" i="8"/>
  <c r="E89" i="8"/>
  <c r="D89" i="8"/>
  <c r="C89" i="8"/>
  <c r="F88" i="8"/>
  <c r="E88" i="8"/>
  <c r="D88" i="8"/>
  <c r="C88" i="8"/>
  <c r="F87" i="8"/>
  <c r="E87" i="8"/>
  <c r="D87" i="8"/>
  <c r="C87" i="8"/>
  <c r="F86" i="8"/>
  <c r="E86" i="8"/>
  <c r="D86" i="8"/>
  <c r="C86" i="8"/>
  <c r="F85" i="8"/>
  <c r="E85" i="8"/>
  <c r="D85" i="8"/>
  <c r="C85" i="8"/>
  <c r="F84" i="8"/>
  <c r="E84" i="8"/>
  <c r="D84" i="8"/>
  <c r="C84" i="8"/>
  <c r="F83" i="8"/>
  <c r="M95" i="8" s="1"/>
  <c r="E83" i="8"/>
  <c r="D83" i="8"/>
  <c r="C83" i="8"/>
  <c r="F82" i="8"/>
  <c r="E82" i="8"/>
  <c r="D82" i="8"/>
  <c r="C82" i="8"/>
  <c r="F81" i="8"/>
  <c r="E81" i="8"/>
  <c r="D81" i="8"/>
  <c r="C81" i="8"/>
  <c r="F80" i="8"/>
  <c r="E80" i="8"/>
  <c r="D80" i="8"/>
  <c r="C80" i="8"/>
  <c r="F79" i="8"/>
  <c r="M91" i="8" s="1"/>
  <c r="E79" i="8"/>
  <c r="D79" i="8"/>
  <c r="C79" i="8"/>
  <c r="F78" i="8"/>
  <c r="E78" i="8"/>
  <c r="D78" i="8"/>
  <c r="C78" i="8"/>
  <c r="F77" i="8"/>
  <c r="M89" i="8" s="1"/>
  <c r="E77" i="8"/>
  <c r="D77" i="8"/>
  <c r="C77" i="8"/>
  <c r="F76" i="8"/>
  <c r="E76" i="8"/>
  <c r="D76" i="8"/>
  <c r="K88" i="8" s="1"/>
  <c r="C76" i="8"/>
  <c r="F75" i="8"/>
  <c r="M87" i="8" s="1"/>
  <c r="E75" i="8"/>
  <c r="D75" i="8"/>
  <c r="C75" i="8"/>
  <c r="F74" i="8"/>
  <c r="E74" i="8"/>
  <c r="D74" i="8"/>
  <c r="C74" i="8"/>
  <c r="F73" i="8"/>
  <c r="E73" i="8"/>
  <c r="D73" i="8"/>
  <c r="C73" i="8"/>
  <c r="F72" i="8"/>
  <c r="E72" i="8"/>
  <c r="D72" i="8"/>
  <c r="K84" i="8" s="1"/>
  <c r="C72" i="8"/>
  <c r="F71" i="8"/>
  <c r="M83" i="8" s="1"/>
  <c r="E71" i="8"/>
  <c r="D71" i="8"/>
  <c r="C71" i="8"/>
  <c r="F70" i="8"/>
  <c r="E70" i="8"/>
  <c r="D70" i="8"/>
  <c r="C70" i="8"/>
  <c r="F69" i="8"/>
  <c r="E69" i="8"/>
  <c r="D69" i="8"/>
  <c r="C69" i="8"/>
  <c r="F68" i="8"/>
  <c r="E68" i="8"/>
  <c r="D68" i="8"/>
  <c r="K80" i="8" s="1"/>
  <c r="C68" i="8"/>
  <c r="F67" i="8"/>
  <c r="M79" i="8" s="1"/>
  <c r="E67" i="8"/>
  <c r="D67" i="8"/>
  <c r="C67" i="8"/>
  <c r="F66" i="8"/>
  <c r="E66" i="8"/>
  <c r="D66" i="8"/>
  <c r="C66" i="8"/>
  <c r="F65" i="8"/>
  <c r="E65" i="8"/>
  <c r="D65" i="8"/>
  <c r="C65" i="8"/>
  <c r="F64" i="8"/>
  <c r="E64" i="8"/>
  <c r="D64" i="8"/>
  <c r="K76" i="8" s="1"/>
  <c r="C64" i="8"/>
  <c r="F63" i="8"/>
  <c r="M75" i="8" s="1"/>
  <c r="E63" i="8"/>
  <c r="D63" i="8"/>
  <c r="C63" i="8"/>
  <c r="F62" i="8"/>
  <c r="E62" i="8"/>
  <c r="D62" i="8"/>
  <c r="C62" i="8"/>
  <c r="M23" i="8"/>
  <c r="L23" i="8"/>
  <c r="K23" i="8"/>
  <c r="I23" i="8"/>
  <c r="M22" i="8"/>
  <c r="L22" i="8"/>
  <c r="K22" i="8"/>
  <c r="J22" i="8"/>
  <c r="I22" i="8"/>
  <c r="E22" i="8"/>
  <c r="D22" i="8"/>
  <c r="C22" i="8"/>
  <c r="B22" i="8"/>
  <c r="M21" i="8"/>
  <c r="L21" i="8"/>
  <c r="K21" i="8"/>
  <c r="I21" i="8"/>
  <c r="E21" i="8"/>
  <c r="D21" i="8"/>
  <c r="C21" i="8"/>
  <c r="B21" i="8"/>
  <c r="M20" i="8"/>
  <c r="L20" i="8"/>
  <c r="K20" i="8"/>
  <c r="E20" i="8"/>
  <c r="D20" i="8"/>
  <c r="C20" i="8"/>
  <c r="B20" i="8"/>
  <c r="M19" i="8"/>
  <c r="L19" i="8"/>
  <c r="K19" i="8"/>
  <c r="E19" i="8"/>
  <c r="D19" i="8"/>
  <c r="C19" i="8"/>
  <c r="B19" i="8"/>
  <c r="G23" i="8"/>
  <c r="F23" i="8"/>
  <c r="E23" i="8"/>
  <c r="D23" i="8"/>
  <c r="C23" i="8"/>
  <c r="B15" i="8"/>
  <c r="B23" i="8" s="1"/>
  <c r="H22" i="8"/>
  <c r="G22" i="8"/>
  <c r="F22" i="8"/>
  <c r="J21" i="8"/>
  <c r="H21" i="8"/>
  <c r="G21" i="8"/>
  <c r="F21" i="8"/>
  <c r="J20" i="8"/>
  <c r="I20" i="8"/>
  <c r="H20" i="8"/>
  <c r="G20" i="8"/>
  <c r="F20" i="8"/>
  <c r="J19" i="8"/>
  <c r="I19" i="8"/>
  <c r="G19" i="8"/>
  <c r="F19" i="8"/>
  <c r="O180" i="7"/>
  <c r="C180" i="7"/>
  <c r="O179" i="7"/>
  <c r="C179" i="7"/>
  <c r="O178" i="7"/>
  <c r="C178" i="7"/>
  <c r="O177" i="7"/>
  <c r="C177" i="7"/>
  <c r="O176" i="7"/>
  <c r="C176" i="7"/>
  <c r="O175" i="7"/>
  <c r="C175" i="7"/>
  <c r="O174" i="7"/>
  <c r="C174" i="7"/>
  <c r="O173" i="7"/>
  <c r="C173" i="7"/>
  <c r="O172" i="7"/>
  <c r="C172" i="7"/>
  <c r="O171" i="7"/>
  <c r="C171" i="7"/>
  <c r="F101" i="7"/>
  <c r="D101" i="7"/>
  <c r="H95" i="7"/>
  <c r="G95" i="7"/>
  <c r="D95" i="7"/>
  <c r="H192" i="7" s="1"/>
  <c r="L90" i="7"/>
  <c r="F92" i="7"/>
  <c r="D92" i="7"/>
  <c r="H88" i="7"/>
  <c r="E147" i="8" s="1"/>
  <c r="L147" i="8" s="1"/>
  <c r="G88" i="7"/>
  <c r="D88" i="7"/>
  <c r="F192" i="7" s="1"/>
  <c r="H77" i="7"/>
  <c r="D196" i="7" s="1"/>
  <c r="D143" i="8" l="1"/>
  <c r="K143" i="8" s="1"/>
  <c r="G192" i="7"/>
  <c r="K88" i="7"/>
  <c r="O88" i="7"/>
  <c r="G194" i="7"/>
  <c r="J92" i="7"/>
  <c r="H195" i="7"/>
  <c r="K95" i="7"/>
  <c r="O95" i="7"/>
  <c r="J101" i="7"/>
  <c r="N101" i="7"/>
  <c r="L136" i="8"/>
  <c r="C139" i="8"/>
  <c r="J139" i="8" s="1"/>
  <c r="C140" i="8"/>
  <c r="J152" i="8" s="1"/>
  <c r="H196" i="7"/>
  <c r="F143" i="8"/>
  <c r="J192" i="7"/>
  <c r="K96" i="8"/>
  <c r="F195" i="7"/>
  <c r="F196" i="7"/>
  <c r="L88" i="7"/>
  <c r="F200" i="7" s="1"/>
  <c r="F145" i="8"/>
  <c r="M145" i="8" s="1"/>
  <c r="J194" i="7"/>
  <c r="N92" i="7"/>
  <c r="M100" i="8"/>
  <c r="M143" i="8"/>
  <c r="J140" i="8"/>
  <c r="I77" i="7"/>
  <c r="K92" i="7"/>
  <c r="E95" i="7"/>
  <c r="H193" i="7" s="1"/>
  <c r="K105" i="8"/>
  <c r="K106" i="8"/>
  <c r="K108" i="8"/>
  <c r="K112" i="8"/>
  <c r="K128" i="8"/>
  <c r="K131" i="8"/>
  <c r="E77" i="7"/>
  <c r="D193" i="7" s="1"/>
  <c r="M77" i="7"/>
  <c r="E88" i="7"/>
  <c r="F193" i="7" s="1"/>
  <c r="G92" i="7"/>
  <c r="O92" i="7"/>
  <c r="I95" i="7"/>
  <c r="H197" i="7" s="1"/>
  <c r="M95" i="7"/>
  <c r="G101" i="7"/>
  <c r="K101" i="7"/>
  <c r="O101" i="7"/>
  <c r="F88" i="7"/>
  <c r="F194" i="7" s="1"/>
  <c r="J88" i="7"/>
  <c r="F198" i="7" s="1"/>
  <c r="N88" i="7"/>
  <c r="H92" i="7"/>
  <c r="D147" i="8" s="1"/>
  <c r="F95" i="7"/>
  <c r="H194" i="7" s="1"/>
  <c r="J95" i="7"/>
  <c r="H198" i="7" s="1"/>
  <c r="H101" i="7"/>
  <c r="F147" i="8" s="1"/>
  <c r="M147" i="8" s="1"/>
  <c r="L117" i="8"/>
  <c r="M134" i="8"/>
  <c r="K77" i="7"/>
  <c r="O77" i="7"/>
  <c r="E92" i="7"/>
  <c r="I92" i="7"/>
  <c r="M92" i="7"/>
  <c r="E101" i="7"/>
  <c r="K124" i="8"/>
  <c r="K139" i="8"/>
  <c r="M141" i="8"/>
  <c r="K100" i="8"/>
  <c r="K89" i="8"/>
  <c r="K90" i="8"/>
  <c r="K91" i="8"/>
  <c r="K92" i="8"/>
  <c r="M125" i="8"/>
  <c r="M127" i="8"/>
  <c r="M116" i="8"/>
  <c r="M129" i="8"/>
  <c r="M131" i="8"/>
  <c r="L125" i="8"/>
  <c r="K132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L84" i="7"/>
  <c r="E200" i="7" s="1"/>
  <c r="D84" i="7"/>
  <c r="K75" i="8"/>
  <c r="K79" i="8"/>
  <c r="K83" i="8"/>
  <c r="K87" i="8"/>
  <c r="J91" i="8"/>
  <c r="J92" i="8"/>
  <c r="K101" i="8"/>
  <c r="J107" i="8"/>
  <c r="K117" i="8"/>
  <c r="K125" i="8"/>
  <c r="K133" i="8"/>
  <c r="L134" i="8"/>
  <c r="C136" i="8"/>
  <c r="H23" i="8"/>
  <c r="H19" i="8"/>
  <c r="K74" i="8"/>
  <c r="K81" i="8"/>
  <c r="K82" i="8"/>
  <c r="K138" i="8"/>
  <c r="C138" i="8"/>
  <c r="K84" i="7"/>
  <c r="O84" i="7"/>
  <c r="G84" i="7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C137" i="8"/>
  <c r="L137" i="8"/>
  <c r="M132" i="8"/>
  <c r="L133" i="8"/>
  <c r="L106" i="8"/>
  <c r="J108" i="8"/>
  <c r="L114" i="8"/>
  <c r="J116" i="8"/>
  <c r="L122" i="8"/>
  <c r="J124" i="8"/>
  <c r="L126" i="8"/>
  <c r="M136" i="8"/>
  <c r="K142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J133" i="8"/>
  <c r="M138" i="8"/>
  <c r="M139" i="8"/>
  <c r="K141" i="8"/>
  <c r="C142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J98" i="8"/>
  <c r="L100" i="8"/>
  <c r="J102" i="8"/>
  <c r="L104" i="8"/>
  <c r="J106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K134" i="8"/>
  <c r="K136" i="8"/>
  <c r="K137" i="8"/>
  <c r="K140" i="8"/>
  <c r="C141" i="8"/>
  <c r="M142" i="8"/>
  <c r="N12" i="8"/>
  <c r="N20" i="8" s="1"/>
  <c r="J23" i="8"/>
  <c r="N13" i="8"/>
  <c r="N21" i="8" s="1"/>
  <c r="N14" i="8"/>
  <c r="N22" i="8" s="1"/>
  <c r="N11" i="8"/>
  <c r="N19" i="8" s="1"/>
  <c r="L140" i="8"/>
  <c r="L141" i="8"/>
  <c r="L142" i="8"/>
  <c r="N77" i="7"/>
  <c r="J77" i="7"/>
  <c r="J84" i="7"/>
  <c r="E198" i="7" s="1"/>
  <c r="N84" i="7"/>
  <c r="L92" i="7"/>
  <c r="L101" i="7"/>
  <c r="L77" i="7"/>
  <c r="I84" i="7"/>
  <c r="E197" i="7" s="1"/>
  <c r="M84" i="7"/>
  <c r="I88" i="7"/>
  <c r="F197" i="7" s="1"/>
  <c r="M88" i="7"/>
  <c r="I101" i="7"/>
  <c r="M101" i="7"/>
  <c r="L95" i="7"/>
  <c r="H200" i="7" s="1"/>
  <c r="N95" i="7"/>
  <c r="J142" i="8" l="1"/>
  <c r="J154" i="8"/>
  <c r="J141" i="8"/>
  <c r="J153" i="8"/>
  <c r="O103" i="7"/>
  <c r="J200" i="7"/>
  <c r="F151" i="8"/>
  <c r="M151" i="8" s="1"/>
  <c r="E199" i="7"/>
  <c r="D148" i="8"/>
  <c r="G197" i="7"/>
  <c r="D149" i="8"/>
  <c r="G198" i="7"/>
  <c r="J197" i="7"/>
  <c r="F148" i="8"/>
  <c r="M148" i="8" s="1"/>
  <c r="G200" i="7"/>
  <c r="C200" i="7" s="1"/>
  <c r="D151" i="8"/>
  <c r="E149" i="8"/>
  <c r="L149" i="8" s="1"/>
  <c r="D198" i="7"/>
  <c r="D150" i="8"/>
  <c r="G199" i="7"/>
  <c r="H199" i="7"/>
  <c r="D200" i="7"/>
  <c r="E151" i="8"/>
  <c r="L151" i="8" s="1"/>
  <c r="D197" i="7"/>
  <c r="E148" i="8"/>
  <c r="L148" i="8" s="1"/>
  <c r="D103" i="7"/>
  <c r="E192" i="7"/>
  <c r="E143" i="8"/>
  <c r="L143" i="8" s="1"/>
  <c r="D199" i="7"/>
  <c r="E150" i="8"/>
  <c r="L150" i="8" s="1"/>
  <c r="F150" i="8"/>
  <c r="M150" i="8" s="1"/>
  <c r="J199" i="7"/>
  <c r="C192" i="7"/>
  <c r="J198" i="7"/>
  <c r="F149" i="8"/>
  <c r="M149" i="8" s="1"/>
  <c r="F199" i="7"/>
  <c r="J138" i="8"/>
  <c r="J137" i="8"/>
  <c r="J136" i="8"/>
  <c r="K147" i="8"/>
  <c r="C147" i="8"/>
  <c r="J147" i="8" s="1"/>
  <c r="D144" i="8"/>
  <c r="K144" i="8" s="1"/>
  <c r="E195" i="7"/>
  <c r="E146" i="8"/>
  <c r="L146" i="8" s="1"/>
  <c r="E145" i="8"/>
  <c r="L145" i="8" s="1"/>
  <c r="E194" i="7"/>
  <c r="C194" i="7" s="1"/>
  <c r="E193" i="7"/>
  <c r="C193" i="7" s="1"/>
  <c r="E144" i="8"/>
  <c r="L144" i="8" s="1"/>
  <c r="F144" i="8"/>
  <c r="M144" i="8" s="1"/>
  <c r="J193" i="7"/>
  <c r="J196" i="7"/>
  <c r="G196" i="7"/>
  <c r="C196" i="7" s="1"/>
  <c r="F146" i="8"/>
  <c r="M146" i="8" s="1"/>
  <c r="J195" i="7"/>
  <c r="G195" i="7"/>
  <c r="D146" i="8"/>
  <c r="D145" i="8"/>
  <c r="G103" i="7"/>
  <c r="F103" i="7"/>
  <c r="E103" i="7"/>
  <c r="H103" i="7"/>
  <c r="N15" i="8"/>
  <c r="N23" i="8" s="1"/>
  <c r="I103" i="7"/>
  <c r="L103" i="7"/>
  <c r="K103" i="7"/>
  <c r="M103" i="7"/>
  <c r="J103" i="7"/>
  <c r="N103" i="7"/>
  <c r="C149" i="8" l="1"/>
  <c r="J149" i="8" s="1"/>
  <c r="K149" i="8"/>
  <c r="C197" i="7"/>
  <c r="C198" i="7"/>
  <c r="C143" i="8"/>
  <c r="J143" i="8" s="1"/>
  <c r="C199" i="7"/>
  <c r="C150" i="8"/>
  <c r="J150" i="8" s="1"/>
  <c r="K150" i="8"/>
  <c r="K151" i="8"/>
  <c r="C151" i="8"/>
  <c r="J151" i="8" s="1"/>
  <c r="C148" i="8"/>
  <c r="J148" i="8" s="1"/>
  <c r="K148" i="8"/>
  <c r="C145" i="8"/>
  <c r="J145" i="8" s="1"/>
  <c r="K145" i="8"/>
  <c r="C146" i="8"/>
  <c r="J146" i="8" s="1"/>
  <c r="K146" i="8"/>
  <c r="C144" i="8"/>
  <c r="J144" i="8" s="1"/>
  <c r="Y39" i="1"/>
  <c r="Y37" i="1" l="1"/>
  <c r="Y38" i="1"/>
  <c r="Y33" i="4" l="1"/>
  <c r="W33" i="4"/>
  <c r="U33" i="4"/>
  <c r="S33" i="4"/>
  <c r="Q33" i="4"/>
  <c r="O33" i="4"/>
  <c r="M33" i="4"/>
  <c r="K33" i="4"/>
  <c r="I33" i="4"/>
  <c r="G33" i="4"/>
  <c r="E33" i="4"/>
  <c r="C33" i="4"/>
  <c r="S17" i="4"/>
  <c r="M17" i="4"/>
  <c r="G17" i="4"/>
  <c r="S16" i="4"/>
  <c r="M16" i="4"/>
  <c r="G16" i="4"/>
  <c r="Y15" i="4"/>
  <c r="S15" i="4"/>
  <c r="M15" i="4"/>
  <c r="G15" i="4"/>
  <c r="Y14" i="4"/>
  <c r="S14" i="4"/>
  <c r="M14" i="4"/>
  <c r="G14" i="4"/>
  <c r="Y13" i="4"/>
  <c r="S13" i="4"/>
  <c r="M13" i="4"/>
  <c r="G13" i="4"/>
  <c r="S12" i="4"/>
  <c r="M12" i="4"/>
  <c r="Y9" i="4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C15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C4" i="3"/>
  <c r="AB4" i="3"/>
  <c r="AC3" i="3"/>
  <c r="AB3" i="3"/>
  <c r="Y49" i="1"/>
  <c r="W49" i="1"/>
  <c r="U49" i="1"/>
  <c r="S49" i="1"/>
  <c r="Q49" i="1"/>
  <c r="O49" i="1"/>
  <c r="M49" i="1"/>
  <c r="K49" i="1"/>
  <c r="I49" i="1"/>
  <c r="G49" i="1"/>
  <c r="G32" i="1" s="1"/>
  <c r="E49" i="1"/>
  <c r="E32" i="1" s="1"/>
  <c r="S33" i="1" s="1"/>
  <c r="AA48" i="1"/>
  <c r="AA47" i="1"/>
  <c r="AA46" i="1"/>
  <c r="AA45" i="1"/>
  <c r="S40" i="1"/>
  <c r="M40" i="1"/>
  <c r="G40" i="1"/>
  <c r="S39" i="1"/>
  <c r="M39" i="1"/>
  <c r="S38" i="1"/>
  <c r="M38" i="1"/>
  <c r="S37" i="1"/>
  <c r="M37" i="1"/>
  <c r="Y36" i="1"/>
  <c r="S36" i="1"/>
  <c r="M36" i="1"/>
  <c r="Y35" i="1"/>
  <c r="S35" i="1"/>
  <c r="M35" i="1"/>
  <c r="Y33" i="1"/>
  <c r="W33" i="1"/>
  <c r="U33" i="1"/>
  <c r="Q33" i="1"/>
  <c r="I33" i="1"/>
  <c r="C33" i="1"/>
  <c r="AA32" i="1"/>
  <c r="AA31" i="1"/>
  <c r="AA30" i="1"/>
  <c r="E33" i="1" l="1"/>
  <c r="M33" i="1"/>
  <c r="G33" i="1"/>
  <c r="O33" i="1"/>
  <c r="G66" i="3"/>
  <c r="W66" i="3"/>
  <c r="G68" i="3"/>
  <c r="F69" i="3"/>
  <c r="W68" i="3"/>
  <c r="K33" i="1"/>
  <c r="E66" i="3"/>
  <c r="U68" i="3"/>
  <c r="Y68" i="3"/>
  <c r="S66" i="3"/>
  <c r="S69" i="3"/>
  <c r="O66" i="3"/>
  <c r="L69" i="3"/>
  <c r="K66" i="3"/>
  <c r="I68" i="3"/>
  <c r="G69" i="3"/>
  <c r="D69" i="3"/>
  <c r="AB32" i="4"/>
  <c r="AB30" i="4"/>
  <c r="H69" i="3"/>
  <c r="M68" i="3"/>
  <c r="E68" i="3"/>
  <c r="K69" i="3"/>
  <c r="O69" i="3"/>
  <c r="W69" i="3"/>
  <c r="AA69" i="3"/>
  <c r="T69" i="3"/>
  <c r="S9" i="4"/>
  <c r="Q9" i="4"/>
  <c r="AB29" i="4"/>
  <c r="AA66" i="3"/>
  <c r="X69" i="3"/>
  <c r="K9" i="4"/>
  <c r="M9" i="4"/>
  <c r="O9" i="4"/>
  <c r="U66" i="3"/>
  <c r="AC65" i="3"/>
  <c r="I9" i="4"/>
  <c r="AA5" i="4"/>
  <c r="C9" i="4"/>
  <c r="G8" i="4"/>
  <c r="O8" i="4"/>
  <c r="W8" i="4"/>
  <c r="G9" i="4"/>
  <c r="Q68" i="3"/>
  <c r="P69" i="3"/>
  <c r="M66" i="3"/>
  <c r="AA33" i="4"/>
  <c r="AB31" i="4"/>
  <c r="AA49" i="1"/>
  <c r="AA7" i="4"/>
  <c r="AC67" i="3"/>
  <c r="AA33" i="1"/>
  <c r="I8" i="4"/>
  <c r="Y8" i="4"/>
  <c r="Q8" i="4"/>
  <c r="I69" i="3"/>
  <c r="M69" i="3"/>
  <c r="Q69" i="3"/>
  <c r="U69" i="3"/>
  <c r="U70" i="3" s="1"/>
  <c r="Y69" i="3"/>
  <c r="G70" i="3"/>
  <c r="J69" i="3"/>
  <c r="K68" i="3"/>
  <c r="N69" i="3"/>
  <c r="O68" i="3"/>
  <c r="R69" i="3"/>
  <c r="S68" i="3"/>
  <c r="V69" i="3"/>
  <c r="Z69" i="3"/>
  <c r="AA68" i="3"/>
  <c r="C8" i="4"/>
  <c r="K8" i="4"/>
  <c r="S8" i="4"/>
  <c r="AB65" i="3"/>
  <c r="I66" i="3"/>
  <c r="Q66" i="3"/>
  <c r="Y66" i="3"/>
  <c r="AB67" i="3"/>
  <c r="E8" i="4"/>
  <c r="M8" i="4"/>
  <c r="U8" i="4"/>
  <c r="AA6" i="4"/>
  <c r="E69" i="3"/>
  <c r="E70" i="3" s="1"/>
  <c r="E9" i="4"/>
  <c r="S70" i="3" l="1"/>
  <c r="O70" i="3"/>
  <c r="M70" i="3"/>
  <c r="K70" i="3"/>
  <c r="I70" i="3"/>
  <c r="AC66" i="3"/>
  <c r="AB33" i="4"/>
  <c r="AA70" i="3"/>
  <c r="W70" i="3"/>
  <c r="Y70" i="3"/>
  <c r="Q70" i="3"/>
  <c r="AA8" i="4"/>
  <c r="AC68" i="3"/>
  <c r="AC69" i="3"/>
  <c r="AA9" i="4"/>
  <c r="AB69" i="3"/>
  <c r="AC70" i="3" l="1"/>
</calcChain>
</file>

<file path=xl/sharedStrings.xml><?xml version="1.0" encoding="utf-8"?>
<sst xmlns="http://schemas.openxmlformats.org/spreadsheetml/2006/main" count="1162" uniqueCount="401">
  <si>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</si>
  <si>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</si>
  <si>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</si>
  <si>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</si>
  <si>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</si>
  <si>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</si>
  <si>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</si>
  <si>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</si>
  <si>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</si>
  <si>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</si>
  <si>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</si>
  <si>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</si>
  <si>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</si>
  <si>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</si>
  <si>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</si>
  <si>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</si>
  <si>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</si>
  <si>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</si>
  <si>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</si>
  <si>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</si>
  <si>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</si>
  <si>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</si>
  <si>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</si>
  <si>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</si>
  <si>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</si>
  <si>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</si>
  <si>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</si>
  <si>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</si>
  <si>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</si>
  <si>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</si>
  <si>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</si>
  <si>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</si>
  <si>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２５年</t>
    <rPh sb="2" eb="3">
      <t>ネン</t>
    </rPh>
    <phoneticPr fontId="5"/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</si>
  <si>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</si>
  <si>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</si>
  <si>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</si>
  <si>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</si>
  <si>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</si>
  <si>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Ｈ4年</t>
    <rPh sb="2" eb="3">
      <t>ネン</t>
    </rPh>
    <phoneticPr fontId="5"/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</si>
  <si>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</si>
  <si>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</si>
  <si>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</si>
  <si>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Ｈ5年</t>
    <rPh sb="2" eb="3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</si>
  <si>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</si>
  <si>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</si>
  <si>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</si>
  <si>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Ｈ6年</t>
    <rPh sb="2" eb="3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</si>
  <si>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</si>
  <si>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</si>
  <si>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</si>
  <si>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</si>
  <si>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</si>
  <si>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</si>
  <si>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</si>
  <si>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</si>
  <si>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</si>
  <si>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</si>
  <si>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</si>
  <si>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</si>
  <si>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</si>
  <si>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</si>
  <si>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</si>
  <si>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</si>
  <si>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</si>
  <si>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</si>
  <si>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</si>
  <si>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</si>
  <si>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</si>
  <si>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</si>
  <si>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</si>
  <si>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</si>
  <si>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</si>
  <si>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</si>
  <si>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</si>
  <si>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</si>
  <si>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</si>
  <si>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</si>
  <si>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</si>
  <si>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</si>
  <si>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</si>
  <si>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</si>
  <si>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</si>
  <si>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</si>
  <si>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</si>
  <si>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</si>
  <si>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</si>
  <si>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</si>
  <si>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</si>
  <si>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</si>
  <si>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</si>
  <si>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</si>
  <si>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</si>
  <si>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</si>
  <si>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</si>
  <si>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</si>
  <si>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</si>
  <si>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</si>
  <si>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</si>
  <si>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</si>
  <si>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</si>
  <si>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</si>
  <si>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</si>
  <si>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</si>
  <si>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福  島  市</t>
  </si>
  <si>
    <t>会津若松市</t>
  </si>
  <si>
    <t>郡  山  市</t>
  </si>
  <si>
    <t>白  河  市</t>
  </si>
  <si>
    <t>相  馬  市</t>
  </si>
  <si>
    <t xml:space="preserve">田 村 市  </t>
    <rPh sb="0" eb="1">
      <t>タ</t>
    </rPh>
    <rPh sb="2" eb="3">
      <t>ムラ</t>
    </rPh>
    <rPh sb="4" eb="5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</si>
  <si>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</si>
  <si>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 xml:space="preserve">伊 達 市  </t>
    <rPh sb="0" eb="1">
      <t>イ</t>
    </rPh>
    <rPh sb="2" eb="3">
      <t>タチ</t>
    </rPh>
    <rPh sb="4" eb="5">
      <t>シ</t>
    </rPh>
    <phoneticPr fontId="2"/>
  </si>
  <si>
    <t xml:space="preserve">本 宮 市  </t>
    <rPh sb="0" eb="1">
      <t>モト</t>
    </rPh>
    <rPh sb="2" eb="3">
      <t>ミヤ</t>
    </rPh>
    <rPh sb="4" eb="5">
      <t>シ</t>
    </rPh>
    <phoneticPr fontId="2"/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</si>
  <si>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</si>
  <si>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</si>
  <si>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</si>
  <si>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</si>
  <si>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</si>
  <si>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</si>
  <si>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</si>
  <si>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</si>
  <si>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</si>
  <si>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伊  達  郡</t>
  </si>
  <si>
    <t>安　達　郡</t>
  </si>
  <si>
    <t>岩  瀬  郡</t>
  </si>
  <si>
    <t>耶　麻　郡</t>
  </si>
  <si>
    <t>河　沼　郡</t>
  </si>
  <si>
    <t>大　沼　郡</t>
  </si>
  <si>
    <t>東白川郡　</t>
    <rPh sb="3" eb="4">
      <t>グン</t>
    </rPh>
    <phoneticPr fontId="2"/>
  </si>
  <si>
    <t>石　川　郡</t>
  </si>
  <si>
    <t>田　村　郡</t>
  </si>
  <si>
    <t>双　葉　郡</t>
  </si>
  <si>
    <t>相　馬　郡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</si>
  <si>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</si>
  <si>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</si>
  <si>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</si>
  <si>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</si>
  <si>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</si>
  <si>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</si>
  <si>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</si>
  <si>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</si>
  <si>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</si>
  <si>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</si>
  <si>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</si>
  <si>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</si>
  <si>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</si>
  <si>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</si>
  <si>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</si>
  <si>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</si>
  <si>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</si>
  <si>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</si>
  <si>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福島市</t>
  </si>
  <si>
    <t>会津若松市</t>
    <phoneticPr fontId="2"/>
  </si>
  <si>
    <t>郡山市</t>
  </si>
  <si>
    <t>いわき市</t>
  </si>
  <si>
    <t>市部</t>
    <phoneticPr fontId="2"/>
  </si>
  <si>
    <t>白河市</t>
  </si>
  <si>
    <t>須賀川市</t>
  </si>
  <si>
    <t>喜多方市</t>
  </si>
  <si>
    <t>相馬市</t>
  </si>
  <si>
    <t>二本松市</t>
  </si>
  <si>
    <t>田村市</t>
    <rPh sb="0" eb="2">
      <t>タムラ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</si>
  <si>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</si>
  <si>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</si>
  <si>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</si>
  <si>
    <t>伊達郡</t>
    <rPh sb="0" eb="1">
      <t>イ</t>
    </rPh>
    <phoneticPr fontId="2"/>
  </si>
  <si>
    <t>国見町</t>
  </si>
  <si>
    <t>川俣町</t>
  </si>
  <si>
    <t>安達郡</t>
    <rPh sb="0" eb="1">
      <t>アン</t>
    </rPh>
    <phoneticPr fontId="2"/>
  </si>
  <si>
    <t>大玉村</t>
  </si>
  <si>
    <t>岩瀬郡</t>
    <phoneticPr fontId="2"/>
  </si>
  <si>
    <t>鏡石町</t>
  </si>
  <si>
    <t>天栄村</t>
  </si>
  <si>
    <t>下郷町</t>
  </si>
  <si>
    <t>南会津郡</t>
    <phoneticPr fontId="2"/>
  </si>
  <si>
    <t>檜枝岐村</t>
  </si>
  <si>
    <t>只見町</t>
  </si>
  <si>
    <t>南会津町</t>
    <rPh sb="0" eb="3">
      <t>ミナミアイヅ</t>
    </rPh>
    <rPh sb="3" eb="4">
      <t>マチ</t>
    </rPh>
    <phoneticPr fontId="2"/>
  </si>
  <si>
    <t>北塩原村</t>
  </si>
  <si>
    <t>耶麻郡</t>
    <rPh sb="0" eb="2">
      <t>ヤマ</t>
    </rPh>
    <rPh sb="2" eb="3">
      <t>グン</t>
    </rPh>
    <phoneticPr fontId="2"/>
  </si>
  <si>
    <t>西会津町</t>
  </si>
  <si>
    <t>磐梯町</t>
  </si>
  <si>
    <t>猪苗代町</t>
  </si>
  <si>
    <t>会津坂下町</t>
  </si>
  <si>
    <t>河沼郡</t>
    <phoneticPr fontId="2"/>
  </si>
  <si>
    <t>湯川村</t>
  </si>
  <si>
    <t>柳津町</t>
  </si>
  <si>
    <t>－４－</t>
  </si>
  <si>
    <t>三島町</t>
  </si>
  <si>
    <t>大沼郡</t>
    <rPh sb="0" eb="3">
      <t>オオヌマグン</t>
    </rPh>
    <phoneticPr fontId="2"/>
  </si>
  <si>
    <t>金山町</t>
  </si>
  <si>
    <t>昭和村</t>
  </si>
  <si>
    <t>会津美里町</t>
    <rPh sb="0" eb="2">
      <t>アイヅ</t>
    </rPh>
    <rPh sb="2" eb="5">
      <t>ミサトマチ</t>
    </rPh>
    <phoneticPr fontId="2"/>
  </si>
  <si>
    <t>西郷村</t>
  </si>
  <si>
    <t>西白河郡</t>
  </si>
  <si>
    <t>泉崎村</t>
  </si>
  <si>
    <t>中島村</t>
  </si>
  <si>
    <t>矢吹町</t>
  </si>
  <si>
    <t>棚倉町</t>
  </si>
  <si>
    <t>東白川郡</t>
  </si>
  <si>
    <t>矢祭町</t>
  </si>
  <si>
    <t>塙  町</t>
  </si>
  <si>
    <t>鮫川村</t>
  </si>
  <si>
    <t>石川町</t>
  </si>
  <si>
    <t>玉川村</t>
  </si>
  <si>
    <t>石川郡</t>
    <phoneticPr fontId="2"/>
  </si>
  <si>
    <t>平田村</t>
  </si>
  <si>
    <t>浅川町</t>
  </si>
  <si>
    <t>古殿町</t>
  </si>
  <si>
    <t>田村郡</t>
    <rPh sb="0" eb="3">
      <t>タムラグン</t>
    </rPh>
    <phoneticPr fontId="2"/>
  </si>
  <si>
    <t>三春町</t>
  </si>
  <si>
    <t>小野町</t>
  </si>
  <si>
    <t>広野町</t>
  </si>
  <si>
    <t>楢葉町</t>
  </si>
  <si>
    <t>富岡町</t>
  </si>
  <si>
    <t>双葉郡</t>
    <phoneticPr fontId="2"/>
  </si>
  <si>
    <t>川内村</t>
  </si>
  <si>
    <t>大熊町</t>
  </si>
  <si>
    <t>双葉町</t>
  </si>
  <si>
    <t>浪江町</t>
  </si>
  <si>
    <t>葛尾村</t>
  </si>
  <si>
    <t>相馬郡</t>
    <rPh sb="0" eb="1">
      <t>ソウ</t>
    </rPh>
    <rPh sb="1" eb="2">
      <t>ウマ</t>
    </rPh>
    <rPh sb="2" eb="3">
      <t>グン</t>
    </rPh>
    <phoneticPr fontId="2"/>
  </si>
  <si>
    <t>新地町</t>
  </si>
  <si>
    <t>飯舘村</t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</si>
  <si>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</si>
  <si>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</si>
  <si>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</si>
  <si>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</si>
  <si>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</si>
  <si>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</si>
  <si>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</si>
  <si>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</si>
  <si>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</si>
  <si>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</si>
  <si>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２５年度</t>
    <rPh sb="3" eb="4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</si>
  <si>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</si>
  <si>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</si>
  <si>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</si>
  <si>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</si>
  <si>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</si>
  <si>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</si>
  <si>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</si>
  <si>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</si>
  <si>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</si>
  <si>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</si>
  <si>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</si>
  <si>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</si>
  <si>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</si>
  <si>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</si>
  <si>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</si>
  <si>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</si>
  <si>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</si>
  <si>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</si>
  <si>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</si>
  <si>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</si>
  <si>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</si>
  <si>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</si>
  <si>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</si>
  <si>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</si>
  <si>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</si>
  <si>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</si>
  <si>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</si>
  <si>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</si>
  <si>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</si>
  <si>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</si>
  <si>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</si>
  <si>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</si>
  <si>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</si>
  <si>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</si>
  <si>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</si>
  <si>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</si>
  <si>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</si>
  <si>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</si>
  <si>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</si>
  <si>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</si>
  <si>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</si>
  <si>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</si>
  <si>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</si>
  <si>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</si>
  <si>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</si>
  <si>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</si>
  <si>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</si>
  <si>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東白河郡</t>
    <rPh sb="0" eb="1">
      <t>ヒガシ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</si>
  <si>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</si>
  <si>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</si>
  <si>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</si>
  <si>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</si>
  <si>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</si>
  <si>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</si>
  <si>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</si>
  <si>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</si>
  <si>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</si>
  <si>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</si>
  <si>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</si>
  <si>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</si>
  <si>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</si>
  <si>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</si>
  <si>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</si>
  <si>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</si>
  <si>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</si>
  <si>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</si>
  <si>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</si>
  <si>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</si>
  <si>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</si>
  <si>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</si>
  <si>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</si>
  <si>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</si>
  <si>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</si>
  <si>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</si>
  <si>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</si>
  <si>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</si>
  <si>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</si>
  <si>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</si>
  <si>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</si>
  <si>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○新設住宅利用関係の月別推移</t>
    <phoneticPr fontId="2"/>
  </si>
  <si>
    <t>H25年</t>
    <rPh sb="3" eb="4">
      <t>ネン</t>
    </rPh>
    <phoneticPr fontId="5"/>
  </si>
  <si>
    <t>２６年</t>
    <rPh sb="2" eb="3">
      <t>ネン</t>
    </rPh>
    <phoneticPr fontId="5"/>
  </si>
  <si>
    <t>２６年度</t>
    <rPh sb="3" eb="4">
      <t>ド</t>
    </rPh>
    <phoneticPr fontId="2"/>
  </si>
  <si>
    <t>H24年度</t>
    <rPh sb="3" eb="5">
      <t>ネンド</t>
    </rPh>
    <phoneticPr fontId="2"/>
  </si>
  <si>
    <t>平成２６年度</t>
    <rPh sb="5" eb="6">
      <t>ド</t>
    </rPh>
    <phoneticPr fontId="5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</si>
  <si>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</si>
  <si>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</si>
  <si>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</si>
  <si>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</si>
  <si>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</si>
  <si>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２７年</t>
    <rPh sb="2" eb="3">
      <t>ネン</t>
    </rPh>
    <phoneticPr fontId="5"/>
  </si>
  <si>
    <t>累計27/26%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</si>
  <si>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</si>
  <si>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</si>
  <si>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平成２７年</t>
    <phoneticPr fontId="5"/>
  </si>
  <si>
    <t>平成２７年</t>
    <phoneticPr fontId="5"/>
  </si>
  <si>
    <t>平成２７年</t>
    <phoneticPr fontId="5"/>
  </si>
  <si>
    <t xml:space="preserve">  26年着工数</t>
    <phoneticPr fontId="5"/>
  </si>
  <si>
    <t xml:space="preserve">  26年累計A</t>
    <phoneticPr fontId="5"/>
  </si>
  <si>
    <t xml:space="preserve">  27年着工数</t>
    <phoneticPr fontId="5"/>
  </si>
  <si>
    <t xml:space="preserve">  27年累計B</t>
    <phoneticPr fontId="5"/>
  </si>
  <si>
    <t>平成２7年</t>
    <rPh sb="4" eb="5">
      <t>ネン</t>
    </rPh>
    <phoneticPr fontId="5"/>
  </si>
  <si>
    <t>平成２7年</t>
    <phoneticPr fontId="2"/>
  </si>
  <si>
    <t>３月</t>
    <phoneticPr fontId="2"/>
  </si>
  <si>
    <t>H26</t>
    <phoneticPr fontId="2"/>
  </si>
  <si>
    <t>H27</t>
    <phoneticPr fontId="2"/>
  </si>
  <si>
    <t>h24</t>
    <phoneticPr fontId="2"/>
  </si>
  <si>
    <t>い わ き 市</t>
    <phoneticPr fontId="2"/>
  </si>
  <si>
    <t>須賀川市</t>
    <phoneticPr fontId="2"/>
  </si>
  <si>
    <t>喜多方市</t>
    <phoneticPr fontId="2"/>
  </si>
  <si>
    <t>二本松市</t>
    <phoneticPr fontId="2"/>
  </si>
  <si>
    <t>南会津郡</t>
    <phoneticPr fontId="2"/>
  </si>
  <si>
    <t>西白河郡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</si>
  <si>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</si>
  <si>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</si>
  <si>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</si>
  <si>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</si>
  <si>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</si>
  <si>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</si>
  <si>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H27</t>
    <phoneticPr fontId="2"/>
  </si>
  <si>
    <t>h27</t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</si>
  <si>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</si>
  <si>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</si>
  <si>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</t>
    <phoneticPr fontId="2"/>
  </si>
  <si>
    <t>４月</t>
    <rPh sb="1" eb="2">
      <t>ガツ</t>
    </rPh>
    <phoneticPr fontId="2"/>
  </si>
  <si>
    <t>平成２７年度</t>
    <rPh sb="5" eb="6">
      <t>ド</t>
    </rPh>
    <phoneticPr fontId="5"/>
  </si>
  <si>
    <t>前年同月比データ〔（27年度－26年度）/26年度〕%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</si>
  <si>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２７年度</t>
    <rPh sb="3" eb="4">
      <t>ド</t>
    </rPh>
    <phoneticPr fontId="2"/>
  </si>
  <si>
    <t>累計26/25%</t>
    <phoneticPr fontId="5"/>
  </si>
  <si>
    <t>累計27/26%</t>
    <phoneticPr fontId="5"/>
  </si>
  <si>
    <t>５月</t>
    <phoneticPr fontId="2"/>
  </si>
  <si>
    <t>６月</t>
    <phoneticPr fontId="2"/>
  </si>
  <si>
    <t>賃貸</t>
  </si>
  <si>
    <t>ＲＣ造</t>
  </si>
  <si>
    <t>７月</t>
    <phoneticPr fontId="2"/>
  </si>
  <si>
    <t>８月</t>
    <phoneticPr fontId="2"/>
  </si>
  <si>
    <t>民・資</t>
  </si>
  <si>
    <t>Ｓ造</t>
  </si>
  <si>
    <t>木造</t>
  </si>
  <si>
    <t>　　　　　　　　平成２７年　</t>
    <phoneticPr fontId="5"/>
  </si>
  <si>
    <t>5階</t>
  </si>
  <si>
    <t>32戸</t>
  </si>
  <si>
    <t>2階</t>
  </si>
  <si>
    <t>20戸</t>
  </si>
  <si>
    <t>南相馬市</t>
  </si>
  <si>
    <t>その他</t>
  </si>
  <si>
    <t>公営</t>
  </si>
  <si>
    <t>持家</t>
  </si>
  <si>
    <t>ＳＲＣ造</t>
  </si>
  <si>
    <t>4階</t>
  </si>
  <si>
    <t>15階</t>
  </si>
  <si>
    <t>分譲</t>
  </si>
  <si>
    <t>87戸</t>
  </si>
  <si>
    <t>本宮市</t>
  </si>
  <si>
    <t>賃貸</t>
    <rPh sb="0" eb="2">
      <t>チンタイ</t>
    </rPh>
    <phoneticPr fontId="2"/>
  </si>
  <si>
    <t>3階</t>
  </si>
  <si>
    <t>3階</t>
    <rPh sb="1" eb="2">
      <t>カイ</t>
    </rPh>
    <phoneticPr fontId="2"/>
  </si>
  <si>
    <t>22戸</t>
    <rPh sb="2" eb="3">
      <t>コ</t>
    </rPh>
    <phoneticPr fontId="2"/>
  </si>
  <si>
    <t>24戸</t>
  </si>
  <si>
    <t>21戸</t>
  </si>
  <si>
    <t>28戸</t>
  </si>
  <si>
    <t>44戸</t>
  </si>
  <si>
    <t>30戸</t>
  </si>
  <si>
    <t>1階</t>
  </si>
  <si>
    <t>50戸</t>
  </si>
  <si>
    <t>55戸</t>
  </si>
  <si>
    <t>51戸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</si>
</sst>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  <numFmt numFmtId="182" formatCode="#,##0_ "/>
  </numFmts>
  <fonts count="22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8"/>
      </bottom>
      <diagonal/>
    </border>
    <border>
      <left style="hair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4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0" fontId="1" fillId="0" borderId="0" xfId="0" applyFont="1" applyAlignment="1" applyProtection="1">
      <alignment horizontal="left" shrinkToFit="1"/>
    </xf>
    <xf numFmtId="176" fontId="0" fillId="0" borderId="0" xfId="0" applyNumberFormat="1" applyBorder="1" applyAlignment="1">
      <alignment horizontal="right"/>
    </xf>
    <xf numFmtId="177" fontId="0" fillId="0" borderId="0" xfId="0" applyNumberFormat="1" applyBorder="1"/>
    <xf numFmtId="49" fontId="9" fillId="0" borderId="0" xfId="0" applyNumberFormat="1" applyFont="1" applyProtection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49" fontId="1" fillId="0" borderId="9" xfId="0" applyNumberFormat="1" applyFont="1" applyBorder="1" applyAlignment="1" applyProtection="1">
      <alignment horizontal="center"/>
    </xf>
    <xf numFmtId="37" fontId="1" fillId="0" borderId="10" xfId="0" applyNumberFormat="1" applyFont="1" applyBorder="1" applyProtection="1"/>
    <xf numFmtId="0" fontId="1" fillId="0" borderId="9" xfId="0" applyNumberFormat="1" applyFont="1" applyBorder="1" applyProtection="1"/>
    <xf numFmtId="37" fontId="1" fillId="0" borderId="9" xfId="0" applyNumberFormat="1" applyFont="1" applyBorder="1" applyProtection="1"/>
    <xf numFmtId="37" fontId="1" fillId="0" borderId="9" xfId="0" applyNumberFormat="1" applyFont="1" applyFill="1" applyBorder="1" applyProtection="1"/>
    <xf numFmtId="49" fontId="1" fillId="0" borderId="11" xfId="0" applyNumberFormat="1" applyFont="1" applyBorder="1" applyAlignment="1" applyProtection="1">
      <alignment horizontal="center"/>
    </xf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1" xfId="0" applyNumberFormat="1" applyFont="1" applyFill="1" applyBorder="1" applyProtection="1"/>
    <xf numFmtId="0" fontId="1" fillId="0" borderId="0" xfId="0" applyNumberFormat="1" applyFont="1" applyBorder="1" applyProtection="1"/>
    <xf numFmtId="0" fontId="1" fillId="0" borderId="7" xfId="0" applyFont="1" applyBorder="1" applyAlignment="1" applyProtection="1">
      <alignment horizontal="center"/>
    </xf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178" fontId="12" fillId="0" borderId="0" xfId="0" applyNumberFormat="1" applyFont="1" applyBorder="1" applyAlignment="1" applyProtection="1">
      <alignment horizontal="center"/>
    </xf>
    <xf numFmtId="179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/>
    <xf numFmtId="3" fontId="12" fillId="0" borderId="0" xfId="0" applyNumberFormat="1" applyFont="1" applyFill="1" applyBorder="1" applyProtection="1"/>
    <xf numFmtId="178" fontId="12" fillId="0" borderId="0" xfId="0" applyNumberFormat="1" applyFont="1"/>
    <xf numFmtId="3" fontId="12" fillId="0" borderId="0" xfId="0" applyNumberFormat="1" applyFont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center"/>
    </xf>
    <xf numFmtId="37" fontId="13" fillId="3" borderId="0" xfId="0" applyNumberFormat="1" applyFont="1" applyFill="1" applyBorder="1" applyProtection="1"/>
    <xf numFmtId="0" fontId="13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4" fillId="0" borderId="0" xfId="0" applyNumberFormat="1" applyFont="1" applyBorder="1" applyProtection="1"/>
    <xf numFmtId="37" fontId="15" fillId="0" borderId="0" xfId="0" applyNumberFormat="1" applyFont="1" applyBorder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6" fillId="0" borderId="11" xfId="0" applyNumberFormat="1" applyFont="1" applyBorder="1" applyProtection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/>
    <xf numFmtId="37" fontId="16" fillId="0" borderId="31" xfId="0" applyNumberFormat="1" applyFont="1" applyBorder="1" applyProtection="1">
      <protection locked="0"/>
    </xf>
    <xf numFmtId="37" fontId="16" fillId="0" borderId="32" xfId="0" applyNumberFormat="1" applyFont="1" applyBorder="1" applyProtection="1"/>
    <xf numFmtId="37" fontId="16" fillId="0" borderId="33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37" fontId="9" fillId="0" borderId="35" xfId="0" applyNumberFormat="1" applyFont="1" applyBorder="1" applyProtection="1"/>
    <xf numFmtId="37" fontId="15" fillId="0" borderId="36" xfId="0" applyNumberFormat="1" applyFont="1" applyBorder="1" applyProtection="1">
      <protection locked="0"/>
    </xf>
    <xf numFmtId="37" fontId="9" fillId="0" borderId="37" xfId="0" applyNumberFormat="1" applyFont="1" applyBorder="1" applyProtection="1"/>
    <xf numFmtId="37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5" fillId="0" borderId="42" xfId="0" applyNumberFormat="1" applyFont="1" applyBorder="1" applyProtection="1">
      <protection locked="0"/>
    </xf>
    <xf numFmtId="178" fontId="15" fillId="0" borderId="43" xfId="0" applyNumberFormat="1" applyFont="1" applyBorder="1" applyProtection="1">
      <protection locked="0"/>
    </xf>
    <xf numFmtId="37" fontId="15" fillId="0" borderId="44" xfId="0" applyNumberFormat="1" applyFont="1" applyBorder="1" applyProtection="1">
      <protection locked="0"/>
    </xf>
    <xf numFmtId="178" fontId="15" fillId="0" borderId="45" xfId="0" applyNumberFormat="1" applyFont="1" applyBorder="1" applyProtection="1">
      <protection locked="0"/>
    </xf>
    <xf numFmtId="37" fontId="16" fillId="0" borderId="46" xfId="0" applyNumberFormat="1" applyFont="1" applyBorder="1" applyProtection="1"/>
    <xf numFmtId="37" fontId="16" fillId="0" borderId="47" xfId="0" applyNumberFormat="1" applyFont="1" applyBorder="1" applyProtection="1">
      <protection locked="0"/>
    </xf>
    <xf numFmtId="37" fontId="16" fillId="0" borderId="48" xfId="0" applyNumberFormat="1" applyFont="1" applyBorder="1" applyProtection="1"/>
    <xf numFmtId="37" fontId="16" fillId="0" borderId="49" xfId="0" applyNumberFormat="1" applyFont="1" applyBorder="1" applyProtection="1">
      <protection locked="0"/>
    </xf>
    <xf numFmtId="37" fontId="9" fillId="0" borderId="50" xfId="0" applyNumberFormat="1" applyFont="1" applyBorder="1" applyProtection="1"/>
    <xf numFmtId="37" fontId="15" fillId="0" borderId="51" xfId="0" applyNumberFormat="1" applyFont="1" applyBorder="1" applyProtection="1">
      <protection locked="0"/>
    </xf>
    <xf numFmtId="37" fontId="15" fillId="0" borderId="52" xfId="0" applyNumberFormat="1" applyFont="1" applyBorder="1" applyProtection="1">
      <protection locked="0"/>
    </xf>
    <xf numFmtId="178" fontId="15" fillId="0" borderId="53" xfId="0" applyNumberFormat="1" applyFont="1" applyBorder="1" applyProtection="1">
      <protection locked="0"/>
    </xf>
    <xf numFmtId="37" fontId="15" fillId="0" borderId="54" xfId="0" applyNumberFormat="1" applyFont="1" applyBorder="1" applyProtection="1">
      <protection locked="0"/>
    </xf>
    <xf numFmtId="37" fontId="15" fillId="0" borderId="9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15" fillId="0" borderId="59" xfId="0" applyNumberFormat="1" applyFont="1" applyBorder="1" applyProtection="1">
      <protection locked="0"/>
    </xf>
    <xf numFmtId="37" fontId="15" fillId="0" borderId="58" xfId="0" applyNumberFormat="1" applyFont="1" applyFill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61" xfId="0" applyNumberFormat="1" applyFont="1" applyBorder="1" applyProtection="1">
      <protection locked="0"/>
    </xf>
    <xf numFmtId="37" fontId="15" fillId="0" borderId="62" xfId="0" applyNumberFormat="1" applyFont="1" applyBorder="1" applyProtection="1">
      <protection locked="0"/>
    </xf>
    <xf numFmtId="178" fontId="15" fillId="0" borderId="63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5" fillId="0" borderId="0" xfId="0" applyNumberFormat="1" applyFont="1" applyProtection="1">
      <protection locked="0"/>
    </xf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64" xfId="0" applyNumberFormat="1" applyFont="1" applyBorder="1" applyAlignment="1" applyProtection="1">
      <alignment horizontal="center"/>
      <protection locked="0"/>
    </xf>
    <xf numFmtId="37" fontId="15" fillId="0" borderId="65" xfId="0" applyNumberFormat="1" applyFont="1" applyBorder="1" applyProtection="1">
      <protection locked="0"/>
    </xf>
    <xf numFmtId="37" fontId="9" fillId="0" borderId="66" xfId="0" applyNumberFormat="1" applyFont="1" applyBorder="1" applyProtection="1"/>
    <xf numFmtId="37" fontId="16" fillId="0" borderId="67" xfId="0" applyNumberFormat="1" applyFont="1" applyBorder="1" applyProtection="1"/>
    <xf numFmtId="37" fontId="16" fillId="0" borderId="68" xfId="0" applyNumberFormat="1" applyFont="1" applyBorder="1" applyProtection="1">
      <protection locked="0"/>
    </xf>
    <xf numFmtId="37" fontId="16" fillId="0" borderId="69" xfId="0" applyNumberFormat="1" applyFont="1" applyBorder="1" applyProtection="1"/>
    <xf numFmtId="37" fontId="16" fillId="0" borderId="70" xfId="0" applyNumberFormat="1" applyFont="1" applyBorder="1" applyProtection="1">
      <protection locked="0"/>
    </xf>
    <xf numFmtId="37" fontId="16" fillId="0" borderId="67" xfId="0" applyNumberFormat="1" applyFont="1" applyBorder="1" applyProtection="1">
      <protection locked="0"/>
    </xf>
    <xf numFmtId="37" fontId="16" fillId="0" borderId="69" xfId="0" applyNumberFormat="1" applyFont="1" applyBorder="1" applyProtection="1">
      <protection locked="0"/>
    </xf>
    <xf numFmtId="37" fontId="15" fillId="0" borderId="67" xfId="0" applyNumberFormat="1" applyFont="1" applyBorder="1" applyProtection="1">
      <protection locked="0"/>
    </xf>
    <xf numFmtId="37" fontId="15" fillId="0" borderId="68" xfId="0" applyNumberFormat="1" applyFont="1" applyBorder="1" applyProtection="1">
      <protection locked="0"/>
    </xf>
    <xf numFmtId="37" fontId="15" fillId="0" borderId="69" xfId="0" applyNumberFormat="1" applyFont="1" applyBorder="1" applyProtection="1">
      <protection locked="0"/>
    </xf>
    <xf numFmtId="37" fontId="15" fillId="0" borderId="70" xfId="0" applyNumberFormat="1" applyFont="1" applyBorder="1" applyProtection="1">
      <protection locked="0"/>
    </xf>
    <xf numFmtId="37" fontId="9" fillId="0" borderId="60" xfId="0" applyNumberFormat="1" applyFont="1" applyBorder="1" applyProtection="1"/>
    <xf numFmtId="0" fontId="17" fillId="0" borderId="0" xfId="0" applyFont="1"/>
    <xf numFmtId="37" fontId="9" fillId="0" borderId="71" xfId="0" applyNumberFormat="1" applyFont="1" applyBorder="1" applyProtection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 applyProtection="1"/>
    <xf numFmtId="37" fontId="9" fillId="0" borderId="73" xfId="0" applyNumberFormat="1" applyFont="1" applyBorder="1" applyProtection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74" xfId="0" applyNumberFormat="1" applyFont="1" applyBorder="1" applyProtection="1"/>
    <xf numFmtId="37" fontId="9" fillId="0" borderId="75" xfId="0" applyNumberFormat="1" applyFont="1" applyBorder="1" applyProtection="1"/>
    <xf numFmtId="37" fontId="9" fillId="0" borderId="76" xfId="0" applyNumberFormat="1" applyFont="1" applyBorder="1" applyProtection="1"/>
    <xf numFmtId="0" fontId="9" fillId="0" borderId="75" xfId="0" applyFont="1" applyBorder="1"/>
    <xf numFmtId="37" fontId="15" fillId="0" borderId="77" xfId="0" applyNumberFormat="1" applyFont="1" applyBorder="1" applyProtection="1">
      <protection locked="0"/>
    </xf>
    <xf numFmtId="37" fontId="9" fillId="0" borderId="78" xfId="0" applyNumberFormat="1" applyFont="1" applyBorder="1" applyProtection="1"/>
    <xf numFmtId="37" fontId="9" fillId="0" borderId="79" xfId="0" applyNumberFormat="1" applyFont="1" applyBorder="1" applyProtection="1"/>
    <xf numFmtId="37" fontId="9" fillId="0" borderId="80" xfId="0" applyNumberFormat="1" applyFont="1" applyBorder="1" applyProtection="1"/>
    <xf numFmtId="0" fontId="9" fillId="0" borderId="81" xfId="0" applyFont="1" applyBorder="1"/>
    <xf numFmtId="37" fontId="9" fillId="0" borderId="82" xfId="0" applyNumberFormat="1" applyFont="1" applyBorder="1" applyProtection="1"/>
    <xf numFmtId="37" fontId="9" fillId="0" borderId="81" xfId="0" applyNumberFormat="1" applyFont="1" applyBorder="1" applyProtection="1"/>
    <xf numFmtId="37" fontId="15" fillId="0" borderId="83" xfId="0" applyNumberFormat="1" applyFont="1" applyBorder="1" applyProtection="1">
      <protection locked="0"/>
    </xf>
    <xf numFmtId="37" fontId="9" fillId="0" borderId="84" xfId="0" applyNumberFormat="1" applyFont="1" applyBorder="1" applyProtection="1"/>
    <xf numFmtId="37" fontId="15" fillId="0" borderId="73" xfId="0" applyNumberFormat="1" applyFont="1" applyBorder="1" applyAlignment="1" applyProtection="1">
      <alignment horizontal="center"/>
      <protection locked="0"/>
    </xf>
    <xf numFmtId="37" fontId="9" fillId="0" borderId="85" xfId="0" applyNumberFormat="1" applyFont="1" applyBorder="1" applyProtection="1"/>
    <xf numFmtId="37" fontId="9" fillId="0" borderId="86" xfId="0" applyNumberFormat="1" applyFont="1" applyBorder="1" applyProtection="1"/>
    <xf numFmtId="37" fontId="9" fillId="0" borderId="87" xfId="0" applyNumberFormat="1" applyFont="1" applyBorder="1" applyProtection="1"/>
    <xf numFmtId="37" fontId="9" fillId="0" borderId="88" xfId="0" applyNumberFormat="1" applyFont="1" applyBorder="1" applyProtection="1"/>
    <xf numFmtId="37" fontId="9" fillId="0" borderId="89" xfId="0" applyNumberFormat="1" applyFont="1" applyBorder="1" applyProtection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55" xfId="0" applyNumberFormat="1" applyFont="1" applyBorder="1" applyProtection="1"/>
    <xf numFmtId="37" fontId="9" fillId="0" borderId="90" xfId="0" applyNumberFormat="1" applyFont="1" applyBorder="1" applyProtection="1"/>
    <xf numFmtId="37" fontId="9" fillId="0" borderId="91" xfId="0" applyNumberFormat="1" applyFont="1" applyBorder="1" applyProtection="1"/>
    <xf numFmtId="37" fontId="15" fillId="0" borderId="92" xfId="0" applyNumberFormat="1" applyFont="1" applyBorder="1" applyAlignment="1" applyProtection="1">
      <alignment horizontal="center"/>
      <protection locked="0"/>
    </xf>
    <xf numFmtId="37" fontId="9" fillId="0" borderId="93" xfId="0" applyNumberFormat="1" applyFont="1" applyBorder="1" applyProtection="1"/>
    <xf numFmtId="37" fontId="9" fillId="0" borderId="94" xfId="0" applyNumberFormat="1" applyFont="1" applyBorder="1" applyProtection="1"/>
    <xf numFmtId="37" fontId="9" fillId="0" borderId="95" xfId="0" applyNumberFormat="1" applyFont="1" applyBorder="1" applyProtection="1"/>
    <xf numFmtId="37" fontId="9" fillId="0" borderId="96" xfId="0" applyNumberFormat="1" applyFont="1" applyBorder="1" applyProtection="1"/>
    <xf numFmtId="37" fontId="9" fillId="0" borderId="97" xfId="0" applyNumberFormat="1" applyFont="1" applyBorder="1" applyProtection="1"/>
    <xf numFmtId="37" fontId="15" fillId="0" borderId="98" xfId="0" applyNumberFormat="1" applyFont="1" applyBorder="1" applyAlignment="1" applyProtection="1">
      <alignment horizontal="center"/>
      <protection locked="0"/>
    </xf>
    <xf numFmtId="37" fontId="9" fillId="0" borderId="52" xfId="0" applyNumberFormat="1" applyFont="1" applyBorder="1" applyProtection="1"/>
    <xf numFmtId="37" fontId="15" fillId="0" borderId="99" xfId="0" applyNumberFormat="1" applyFont="1" applyBorder="1" applyAlignment="1" applyProtection="1">
      <alignment horizontal="center"/>
      <protection locked="0"/>
    </xf>
    <xf numFmtId="37" fontId="9" fillId="0" borderId="100" xfId="0" applyNumberFormat="1" applyFont="1" applyBorder="1" applyProtection="1"/>
    <xf numFmtId="37" fontId="9" fillId="0" borderId="101" xfId="0" applyNumberFormat="1" applyFont="1" applyBorder="1" applyProtection="1"/>
    <xf numFmtId="37" fontId="9" fillId="0" borderId="102" xfId="0" applyNumberFormat="1" applyFont="1" applyBorder="1" applyProtection="1"/>
    <xf numFmtId="37" fontId="15" fillId="0" borderId="103" xfId="0" applyNumberFormat="1" applyFont="1" applyBorder="1" applyProtection="1">
      <protection locked="0"/>
    </xf>
    <xf numFmtId="37" fontId="9" fillId="0" borderId="104" xfId="0" applyNumberFormat="1" applyFont="1" applyBorder="1" applyProtection="1"/>
    <xf numFmtId="37" fontId="9" fillId="0" borderId="105" xfId="0" applyNumberFormat="1" applyFont="1" applyBorder="1" applyProtection="1"/>
    <xf numFmtId="37" fontId="9" fillId="0" borderId="106" xfId="0" applyNumberFormat="1" applyFont="1" applyBorder="1" applyProtection="1"/>
    <xf numFmtId="37" fontId="15" fillId="0" borderId="62" xfId="0" applyNumberFormat="1" applyFont="1" applyBorder="1" applyAlignment="1" applyProtection="1">
      <alignment horizontal="center"/>
      <protection locked="0"/>
    </xf>
    <xf numFmtId="37" fontId="9" fillId="0" borderId="107" xfId="0" applyNumberFormat="1" applyFont="1" applyBorder="1" applyProtection="1"/>
    <xf numFmtId="37" fontId="9" fillId="0" borderId="61" xfId="0" applyNumberFormat="1" applyFont="1" applyBorder="1" applyProtection="1"/>
    <xf numFmtId="37" fontId="9" fillId="0" borderId="108" xfId="0" applyNumberFormat="1" applyFont="1" applyBorder="1" applyProtection="1"/>
    <xf numFmtId="37" fontId="9" fillId="0" borderId="109" xfId="0" applyNumberFormat="1" applyFont="1" applyBorder="1" applyProtection="1"/>
    <xf numFmtId="37" fontId="15" fillId="0" borderId="110" xfId="0" applyNumberFormat="1" applyFont="1" applyBorder="1" applyProtection="1">
      <protection locked="0"/>
    </xf>
    <xf numFmtId="37" fontId="9" fillId="0" borderId="111" xfId="0" applyNumberFormat="1" applyFont="1" applyBorder="1" applyProtection="1"/>
    <xf numFmtId="37" fontId="15" fillId="0" borderId="112" xfId="0" applyNumberFormat="1" applyFont="1" applyBorder="1" applyAlignment="1" applyProtection="1">
      <alignment horizontal="center"/>
      <protection locked="0"/>
    </xf>
    <xf numFmtId="37" fontId="9" fillId="0" borderId="113" xfId="0" applyNumberFormat="1" applyFont="1" applyBorder="1" applyProtection="1"/>
    <xf numFmtId="37" fontId="9" fillId="0" borderId="114" xfId="0" applyNumberFormat="1" applyFont="1" applyBorder="1" applyProtection="1"/>
    <xf numFmtId="37" fontId="9" fillId="0" borderId="115" xfId="0" applyNumberFormat="1" applyFont="1" applyBorder="1" applyProtection="1"/>
    <xf numFmtId="37" fontId="9" fillId="0" borderId="116" xfId="0" applyNumberFormat="1" applyFont="1" applyBorder="1" applyProtection="1"/>
    <xf numFmtId="37" fontId="9" fillId="0" borderId="117" xfId="0" applyNumberFormat="1" applyFont="1" applyBorder="1" applyProtection="1"/>
    <xf numFmtId="37" fontId="9" fillId="0" borderId="118" xfId="0" applyNumberFormat="1" applyFont="1" applyBorder="1" applyProtection="1"/>
    <xf numFmtId="37" fontId="15" fillId="0" borderId="28" xfId="0" applyNumberFormat="1" applyFont="1" applyBorder="1" applyAlignment="1" applyProtection="1">
      <alignment horizontal="center"/>
      <protection locked="0"/>
    </xf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19" xfId="0" applyNumberFormat="1" applyFont="1" applyBorder="1" applyProtection="1"/>
    <xf numFmtId="37" fontId="9" fillId="0" borderId="120" xfId="0" applyNumberFormat="1" applyFont="1" applyBorder="1" applyProtection="1"/>
    <xf numFmtId="37" fontId="15" fillId="0" borderId="121" xfId="0" applyNumberFormat="1" applyFont="1" applyBorder="1" applyAlignment="1" applyProtection="1">
      <alignment horizontal="center"/>
      <protection locked="0"/>
    </xf>
    <xf numFmtId="37" fontId="9" fillId="0" borderId="122" xfId="0" applyNumberFormat="1" applyFont="1" applyBorder="1" applyProtection="1"/>
    <xf numFmtId="37" fontId="9" fillId="0" borderId="123" xfId="0" applyNumberFormat="1" applyFont="1" applyBorder="1" applyProtection="1"/>
    <xf numFmtId="37" fontId="9" fillId="0" borderId="124" xfId="0" applyNumberFormat="1" applyFont="1" applyBorder="1" applyProtection="1"/>
    <xf numFmtId="37" fontId="15" fillId="0" borderId="125" xfId="0" applyNumberFormat="1" applyFont="1" applyBorder="1" applyProtection="1">
      <protection locked="0"/>
    </xf>
    <xf numFmtId="37" fontId="9" fillId="0" borderId="126" xfId="0" applyNumberFormat="1" applyFont="1" applyBorder="1" applyProtection="1"/>
    <xf numFmtId="37" fontId="9" fillId="0" borderId="127" xfId="0" applyNumberFormat="1" applyFont="1" applyBorder="1" applyProtection="1"/>
    <xf numFmtId="37" fontId="15" fillId="4" borderId="73" xfId="0" applyNumberFormat="1" applyFont="1" applyFill="1" applyBorder="1" applyAlignment="1" applyProtection="1">
      <alignment horizontal="center"/>
    </xf>
    <xf numFmtId="37" fontId="15" fillId="0" borderId="44" xfId="0" applyNumberFormat="1" applyFont="1" applyBorder="1" applyAlignment="1" applyProtection="1">
      <alignment horizontal="center"/>
      <protection locked="0"/>
    </xf>
    <xf numFmtId="37" fontId="9" fillId="0" borderId="128" xfId="0" applyNumberFormat="1" applyFont="1" applyBorder="1" applyProtection="1"/>
    <xf numFmtId="37" fontId="9" fillId="0" borderId="43" xfId="0" applyNumberFormat="1" applyFont="1" applyBorder="1" applyProtection="1"/>
    <xf numFmtId="37" fontId="9" fillId="0" borderId="129" xfId="0" applyNumberFormat="1" applyFont="1" applyBorder="1" applyProtection="1"/>
    <xf numFmtId="37" fontId="9" fillId="0" borderId="64" xfId="0" applyNumberFormat="1" applyFont="1" applyBorder="1" applyProtection="1"/>
    <xf numFmtId="37" fontId="15" fillId="0" borderId="130" xfId="0" applyNumberFormat="1" applyFont="1" applyBorder="1" applyAlignment="1" applyProtection="1">
      <alignment horizontal="center"/>
      <protection locked="0"/>
    </xf>
    <xf numFmtId="37" fontId="9" fillId="0" borderId="131" xfId="0" applyNumberFormat="1" applyFont="1" applyBorder="1" applyProtection="1"/>
    <xf numFmtId="37" fontId="9" fillId="0" borderId="132" xfId="0" applyNumberFormat="1" applyFont="1" applyBorder="1" applyProtection="1"/>
    <xf numFmtId="37" fontId="15" fillId="0" borderId="73" xfId="0" applyNumberFormat="1" applyFont="1" applyBorder="1" applyAlignment="1" applyProtection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9" fontId="15" fillId="0" borderId="9" xfId="0" applyNumberFormat="1" applyFont="1" applyBorder="1" applyProtection="1">
      <protection locked="0"/>
    </xf>
    <xf numFmtId="37" fontId="9" fillId="0" borderId="14" xfId="0" applyNumberFormat="1" applyFont="1" applyBorder="1" applyProtection="1"/>
    <xf numFmtId="178" fontId="15" fillId="0" borderId="133" xfId="0" applyNumberFormat="1" applyFont="1" applyBorder="1" applyProtection="1">
      <protection locked="0"/>
    </xf>
    <xf numFmtId="178" fontId="15" fillId="0" borderId="134" xfId="0" applyNumberFormat="1" applyFont="1" applyBorder="1" applyProtection="1">
      <protection locked="0"/>
    </xf>
    <xf numFmtId="37" fontId="15" fillId="0" borderId="135" xfId="0" applyNumberFormat="1" applyFont="1" applyBorder="1" applyProtection="1">
      <protection locked="0"/>
    </xf>
    <xf numFmtId="37" fontId="9" fillId="0" borderId="136" xfId="0" applyNumberFormat="1" applyFont="1" applyBorder="1" applyProtection="1"/>
    <xf numFmtId="178" fontId="15" fillId="0" borderId="15" xfId="0" applyNumberFormat="1" applyFont="1" applyBorder="1" applyProtection="1">
      <protection locked="0"/>
    </xf>
    <xf numFmtId="179" fontId="9" fillId="0" borderId="62" xfId="0" applyNumberFormat="1" applyFont="1" applyBorder="1" applyProtection="1"/>
    <xf numFmtId="9" fontId="15" fillId="0" borderId="15" xfId="0" applyNumberFormat="1" applyFont="1" applyBorder="1" applyProtection="1">
      <protection locked="0"/>
    </xf>
    <xf numFmtId="37" fontId="9" fillId="0" borderId="62" xfId="0" applyNumberFormat="1" applyFont="1" applyBorder="1" applyProtection="1"/>
    <xf numFmtId="178" fontId="15" fillId="0" borderId="137" xfId="0" applyNumberFormat="1" applyFont="1" applyBorder="1" applyProtection="1">
      <protection locked="0"/>
    </xf>
    <xf numFmtId="0" fontId="9" fillId="0" borderId="0" xfId="0" applyFont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left"/>
    </xf>
    <xf numFmtId="179" fontId="1" fillId="0" borderId="9" xfId="0" applyNumberFormat="1" applyFont="1" applyBorder="1" applyProtection="1"/>
    <xf numFmtId="0" fontId="1" fillId="0" borderId="138" xfId="0" applyFont="1" applyBorder="1" applyAlignment="1" applyProtection="1">
      <alignment horizontal="center"/>
    </xf>
    <xf numFmtId="37" fontId="1" fillId="0" borderId="128" xfId="0" applyNumberFormat="1" applyFont="1" applyBorder="1" applyProtection="1"/>
    <xf numFmtId="0" fontId="1" fillId="0" borderId="138" xfId="0" applyNumberFormat="1" applyFont="1" applyBorder="1" applyProtection="1"/>
    <xf numFmtId="37" fontId="1" fillId="0" borderId="138" xfId="0" applyNumberFormat="1" applyFont="1" applyBorder="1" applyProtection="1"/>
    <xf numFmtId="179" fontId="1" fillId="0" borderId="138" xfId="0" applyNumberFormat="1" applyFont="1" applyBorder="1" applyProtection="1"/>
    <xf numFmtId="37" fontId="1" fillId="0" borderId="128" xfId="0" applyNumberFormat="1" applyFont="1" applyBorder="1" applyAlignment="1" applyProtection="1">
      <alignment horizontal="left"/>
    </xf>
    <xf numFmtId="37" fontId="0" fillId="0" borderId="0" xfId="0" applyNumberFormat="1"/>
    <xf numFmtId="0" fontId="1" fillId="0" borderId="139" xfId="0" applyFont="1" applyBorder="1" applyAlignment="1" applyProtection="1">
      <alignment horizontal="center"/>
    </xf>
    <xf numFmtId="178" fontId="1" fillId="0" borderId="140" xfId="0" applyNumberFormat="1" applyFont="1" applyBorder="1" applyProtection="1"/>
    <xf numFmtId="179" fontId="1" fillId="0" borderId="139" xfId="0" applyNumberFormat="1" applyFont="1" applyBorder="1" applyProtection="1"/>
    <xf numFmtId="178" fontId="1" fillId="0" borderId="139" xfId="0" applyNumberFormat="1" applyFont="1" applyBorder="1" applyProtection="1"/>
    <xf numFmtId="0" fontId="1" fillId="0" borderId="139" xfId="0" applyNumberFormat="1" applyFont="1" applyBorder="1" applyProtection="1"/>
    <xf numFmtId="178" fontId="1" fillId="0" borderId="139" xfId="0" applyNumberFormat="1" applyFont="1" applyFill="1" applyBorder="1" applyProtection="1"/>
    <xf numFmtId="178" fontId="1" fillId="0" borderId="140" xfId="0" applyNumberFormat="1" applyFont="1" applyBorder="1" applyAlignment="1" applyProtection="1">
      <alignment horizontal="left"/>
    </xf>
    <xf numFmtId="0" fontId="1" fillId="0" borderId="141" xfId="0" applyFont="1" applyBorder="1" applyAlignment="1" applyProtection="1">
      <alignment horizontal="center"/>
    </xf>
    <xf numFmtId="178" fontId="1" fillId="0" borderId="6" xfId="0" applyNumberFormat="1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78" fontId="1" fillId="0" borderId="0" xfId="0" applyNumberFormat="1" applyFont="1" applyBorder="1" applyProtection="1"/>
    <xf numFmtId="179" fontId="1" fillId="0" borderId="0" xfId="0" applyNumberFormat="1" applyFont="1" applyBorder="1" applyProtection="1"/>
    <xf numFmtId="178" fontId="1" fillId="0" borderId="0" xfId="0" applyNumberFormat="1" applyFont="1" applyFill="1" applyBorder="1" applyProtection="1"/>
    <xf numFmtId="179" fontId="1" fillId="0" borderId="0" xfId="0" applyNumberFormat="1" applyFont="1" applyBorder="1" applyAlignment="1" applyProtection="1">
      <alignment horizontal="left"/>
    </xf>
    <xf numFmtId="178" fontId="1" fillId="0" borderId="0" xfId="0" applyNumberFormat="1" applyFont="1" applyBorder="1" applyAlignment="1" applyProtection="1">
      <alignment horizontal="center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178" fontId="1" fillId="0" borderId="142" xfId="0" applyNumberFormat="1" applyFont="1" applyBorder="1" applyProtection="1"/>
    <xf numFmtId="178" fontId="1" fillId="0" borderId="0" xfId="0" applyNumberFormat="1" applyFont="1" applyProtection="1"/>
    <xf numFmtId="37" fontId="1" fillId="0" borderId="143" xfId="0" applyNumberFormat="1" applyFont="1" applyBorder="1" applyProtection="1"/>
    <xf numFmtId="0" fontId="0" fillId="5" borderId="144" xfId="0" applyFill="1" applyBorder="1"/>
    <xf numFmtId="0" fontId="0" fillId="5" borderId="145" xfId="0" applyFill="1" applyBorder="1"/>
    <xf numFmtId="37" fontId="0" fillId="5" borderId="145" xfId="0" applyNumberFormat="1" applyFill="1" applyBorder="1"/>
    <xf numFmtId="37" fontId="0" fillId="5" borderId="146" xfId="0" applyNumberFormat="1" applyFill="1" applyBorder="1"/>
    <xf numFmtId="0" fontId="0" fillId="0" borderId="147" xfId="0" applyBorder="1"/>
    <xf numFmtId="37" fontId="0" fillId="0" borderId="147" xfId="0" applyNumberFormat="1" applyBorder="1"/>
    <xf numFmtId="180" fontId="0" fillId="0" borderId="147" xfId="0" applyNumberFormat="1" applyBorder="1" applyAlignment="1">
      <alignment horizontal="right"/>
    </xf>
    <xf numFmtId="178" fontId="0" fillId="0" borderId="0" xfId="1" applyNumberFormat="1" applyFont="1" applyAlignment="1"/>
    <xf numFmtId="180" fontId="19" fillId="0" borderId="147" xfId="0" applyNumberFormat="1" applyFont="1" applyBorder="1" applyAlignment="1">
      <alignment horizontal="right"/>
    </xf>
    <xf numFmtId="177" fontId="0" fillId="0" borderId="0" xfId="0" applyNumberFormat="1" applyFill="1" applyBorder="1"/>
    <xf numFmtId="37" fontId="0" fillId="6" borderId="145" xfId="0" applyNumberFormat="1" applyFill="1" applyBorder="1"/>
    <xf numFmtId="180" fontId="0" fillId="0" borderId="147" xfId="0" applyNumberFormat="1" applyBorder="1" applyAlignment="1">
      <alignment horizontal="right" shrinkToFit="1"/>
    </xf>
    <xf numFmtId="178" fontId="0" fillId="0" borderId="0" xfId="0" applyNumberFormat="1"/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/>
    <xf numFmtId="0" fontId="0" fillId="0" borderId="0" xfId="0"/>
    <xf numFmtId="181" fontId="20" fillId="0" borderId="0" xfId="0" quotePrefix="1" applyNumberFormat="1" applyFont="1" applyFill="1" applyAlignment="1">
      <alignment horizontal="right"/>
    </xf>
    <xf numFmtId="182" fontId="15" fillId="0" borderId="25" xfId="0" applyNumberFormat="1" applyFont="1" applyBorder="1" applyProtection="1">
      <protection locked="0"/>
    </xf>
    <xf numFmtId="37" fontId="1" fillId="0" borderId="92" xfId="0" applyNumberFormat="1" applyFont="1" applyBorder="1" applyProtection="1"/>
    <xf numFmtId="180" fontId="0" fillId="0" borderId="147" xfId="0" applyNumberFormat="1" applyFont="1" applyBorder="1" applyAlignment="1">
      <alignment horizontal="right"/>
    </xf>
    <xf numFmtId="178" fontId="0" fillId="0" borderId="147" xfId="0" applyNumberFormat="1" applyFont="1" applyBorder="1" applyAlignment="1">
      <alignment horizontal="right"/>
    </xf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176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Protection="1"/>
    <xf numFmtId="49" fontId="9" fillId="0" borderId="0" xfId="0" applyNumberFormat="1" applyFont="1" applyFill="1" applyAlignment="1" applyProtection="1">
      <alignment horizontal="right"/>
    </xf>
    <xf numFmtId="178" fontId="15" fillId="0" borderId="27" xfId="0" applyNumberFormat="1" applyFont="1" applyBorder="1" applyAlignment="1" applyProtection="1">
      <alignment shrinkToFit="1"/>
      <protection locked="0"/>
    </xf>
    <xf numFmtId="0" fontId="1" fillId="0" borderId="0" xfId="0" applyFont="1"/>
    <xf numFmtId="176" fontId="1" fillId="0" borderId="0" xfId="0" applyNumberFormat="1" applyFont="1" applyBorder="1" applyAlignment="1">
      <alignment horizontal="left"/>
    </xf>
    <xf numFmtId="177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76" fontId="1" fillId="0" borderId="0" xfId="0" applyNumberFormat="1" applyFont="1" applyFill="1" applyBorder="1" applyAlignment="1">
      <alignment horizontal="left"/>
    </xf>
    <xf numFmtId="0" fontId="1" fillId="0" borderId="0" xfId="0" applyFont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177" fontId="1" fillId="0" borderId="0" xfId="0" applyNumberFormat="1" applyFont="1" applyFill="1" applyBorder="1" applyAlignment="1">
      <alignment horizontal="left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60" xfId="0" applyBorder="1" applyAlignment="1">
      <alignment horizontal="center" vertical="center" wrapText="1" shrinkToFit="1"/>
    </xf>
    <xf numFmtId="178" fontId="1" fillId="0" borderId="0" xfId="0" applyNumberFormat="1" applyFont="1" applyBorder="1" applyAlignment="1" applyProtection="1">
      <alignment horizontal="center"/>
    </xf>
    <xf numFmtId="178" fontId="1" fillId="0" borderId="0" xfId="0" applyNumberFormat="1" applyFont="1" applyAlignment="1" applyProtection="1">
      <alignment horizontal="center"/>
    </xf>
    <xf numFmtId="38" fontId="0" fillId="0" borderId="0" xfId="3" applyFont="1" applyAlignment="1"/>
    <xf numFmtId="38" fontId="0" fillId="0" borderId="0" xfId="3" applyFont="1" applyFill="1" applyBorder="1" applyAlignment="1"/>
    <xf numFmtId="38" fontId="0" fillId="0" borderId="0" xfId="3" applyFont="1" applyFill="1" applyAlignment="1"/>
    <xf numFmtId="0" fontId="0" fillId="0" borderId="0" xfId="0" applyFill="1"/>
    <xf numFmtId="37" fontId="0" fillId="0" borderId="0" xfId="0" applyNumberFormat="1" applyFill="1"/>
  </cellXfs>
  <cellStyles count="4">
    <cellStyle name="タイトル 2" xfId="2"/>
    <cellStyle name="パーセント" xfId="1" builtinId="5"/>
    <cellStyle name="桁区切り" xfId="3" builtinId="6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9117804351955"/>
          <c:y val="5.9208161797445702E-2"/>
          <c:w val="0.84071783539525202"/>
          <c:h val="0.82891426516423949"/>
        </c:manualLayout>
      </c:layout>
      <c:lineChart>
        <c:grouping val="standard"/>
        <c:varyColors val="0"/>
        <c:ser>
          <c:idx val="1"/>
          <c:order val="0"/>
          <c:tx>
            <c:strRef>
              <c:f>'１ページ'!$AE$45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'１ページ'!$AF$41:$AQ$41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'１ページ'!$AF$45:$AQ$45</c:f>
              <c:numCache>
                <c:formatCode>General</c:formatCode>
                <c:ptCount val="12"/>
                <c:pt idx="0">
                  <c:v>854</c:v>
                </c:pt>
                <c:pt idx="1">
                  <c:v>1128</c:v>
                </c:pt>
                <c:pt idx="2">
                  <c:v>1145</c:v>
                </c:pt>
                <c:pt idx="3">
                  <c:v>1144</c:v>
                </c:pt>
                <c:pt idx="4">
                  <c:v>983</c:v>
                </c:pt>
                <c:pt idx="5">
                  <c:v>1506</c:v>
                </c:pt>
                <c:pt idx="6">
                  <c:v>2034</c:v>
                </c:pt>
                <c:pt idx="7">
                  <c:v>1281</c:v>
                </c:pt>
                <c:pt idx="8">
                  <c:v>1194</c:v>
                </c:pt>
                <c:pt idx="9">
                  <c:v>1176</c:v>
                </c:pt>
                <c:pt idx="10">
                  <c:v>1356</c:v>
                </c:pt>
                <c:pt idx="11">
                  <c:v>1432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'１ページ'!$AE$46</c:f>
              <c:strCache>
                <c:ptCount val="1"/>
                <c:pt idx="0">
                  <c:v>平成26年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'１ページ'!$AF$41:$AQ$41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'１ページ'!$AF$46:$AQ$46</c:f>
              <c:numCache>
                <c:formatCode>#,##0_);\(#,##0\)</c:formatCode>
                <c:ptCount val="12"/>
                <c:pt idx="0">
                  <c:v>1014</c:v>
                </c:pt>
                <c:pt idx="1">
                  <c:v>1631</c:v>
                </c:pt>
                <c:pt idx="2">
                  <c:v>1203</c:v>
                </c:pt>
                <c:pt idx="3">
                  <c:v>927</c:v>
                </c:pt>
                <c:pt idx="4">
                  <c:v>1148</c:v>
                </c:pt>
                <c:pt idx="5">
                  <c:v>1477</c:v>
                </c:pt>
                <c:pt idx="6">
                  <c:v>1647</c:v>
                </c:pt>
                <c:pt idx="7">
                  <c:v>1100</c:v>
                </c:pt>
                <c:pt idx="8">
                  <c:v>1050</c:v>
                </c:pt>
                <c:pt idx="9">
                  <c:v>1178</c:v>
                </c:pt>
                <c:pt idx="10">
                  <c:v>1342</c:v>
                </c:pt>
                <c:pt idx="11">
                  <c:v>1448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'１ページ'!$AE$47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'１ページ'!$AF$47:$AQ$47</c:f>
              <c:numCache>
                <c:formatCode>#,##0_);\(#,##0\)</c:formatCode>
                <c:ptCount val="12"/>
                <c:pt idx="0">
                  <c:v>826</c:v>
                </c:pt>
                <c:pt idx="1">
                  <c:v>1131</c:v>
                </c:pt>
                <c:pt idx="2">
                  <c:v>947</c:v>
                </c:pt>
                <c:pt idx="3">
                  <c:v>1245</c:v>
                </c:pt>
                <c:pt idx="4">
                  <c:v>1446</c:v>
                </c:pt>
                <c:pt idx="5">
                  <c:v>1658</c:v>
                </c:pt>
                <c:pt idx="6">
                  <c:v>1410</c:v>
                </c:pt>
                <c:pt idx="7">
                  <c:v>1321</c:v>
                </c:pt>
                <c:pt idx="8">
                  <c:v>1401</c:v>
                </c:pt>
                <c:pt idx="9">
                  <c:v>1454</c:v>
                </c:pt>
                <c:pt idx="10">
                  <c:v>1231</c:v>
                </c:pt>
                <c:pt idx="11">
                  <c:v>1498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4768"/>
        <c:axId val="40947072"/>
      </c:lineChart>
      <c:catAx>
        <c:axId val="409447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94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947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9447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8014943374463033"/>
          <c:h val="0.1862956981715576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'１ページ'!$AE$42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'１ページ'!$AF$41:$AQ$41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'１ページ'!$AF$42:$AQ$42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'１ページ'!$AE$43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'１ページ'!$AF$41:$AQ$41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'１ページ'!$AF$43:$AQ$43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'１ページ'!$AE$44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'１ページ'!$AF$41:$AQ$41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'１ページ'!$AF$44:$AQ$44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07232"/>
        <c:axId val="90188032"/>
      </c:lineChart>
      <c:catAx>
        <c:axId val="418072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188032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90188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80723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</a:t>
            </a:r>
            <a:r>
              <a:rPr lang="en-US" altLang="ja-JP" sz="1200"/>
              <a:t>22</a:t>
            </a:r>
            <a:r>
              <a:rPr lang="ja-JP" altLang="en-US" sz="1200"/>
              <a:t>年度～平成</a:t>
            </a:r>
            <a:r>
              <a:rPr lang="en-US" altLang="ja-JP" sz="1200"/>
              <a:t>27</a:t>
            </a:r>
            <a:r>
              <a:rPr lang="ja-JP" altLang="en-US" sz="1200"/>
              <a:t>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5235536172115222E-2"/>
          <c:y val="0.14036249839399453"/>
          <c:w val="0.9222317314623041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cat>
            <c:multiLvlStrRef>
              <c:f>推移データ!$A$135:$B$203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推移データ!$C$135:$C$203</c:f>
              <c:numCache>
                <c:formatCode>#,##0_);[Red]\(#,##0\)</c:formatCode>
                <c:ptCount val="69"/>
                <c:pt idx="0">
                  <c:v>613</c:v>
                </c:pt>
                <c:pt idx="1">
                  <c:v>807</c:v>
                </c:pt>
                <c:pt idx="2">
                  <c:v>885</c:v>
                </c:pt>
                <c:pt idx="3">
                  <c:v>790</c:v>
                </c:pt>
                <c:pt idx="4">
                  <c:v>668</c:v>
                </c:pt>
                <c:pt idx="5">
                  <c:v>778</c:v>
                </c:pt>
                <c:pt idx="6">
                  <c:v>813</c:v>
                </c:pt>
                <c:pt idx="7">
                  <c:v>968</c:v>
                </c:pt>
                <c:pt idx="8">
                  <c:v>798</c:v>
                </c:pt>
                <c:pt idx="9">
                  <c:v>676</c:v>
                </c:pt>
                <c:pt idx="10">
                  <c:v>548</c:v>
                </c:pt>
                <c:pt idx="11">
                  <c:v>568</c:v>
                </c:pt>
                <c:pt idx="12">
                  <c:v>433</c:v>
                </c:pt>
                <c:pt idx="13">
                  <c:v>487</c:v>
                </c:pt>
                <c:pt idx="14">
                  <c:v>512</c:v>
                </c:pt>
                <c:pt idx="15">
                  <c:v>638</c:v>
                </c:pt>
                <c:pt idx="16">
                  <c:v>1064</c:v>
                </c:pt>
                <c:pt idx="17">
                  <c:v>604</c:v>
                </c:pt>
                <c:pt idx="18">
                  <c:v>729</c:v>
                </c:pt>
                <c:pt idx="19">
                  <c:v>873</c:v>
                </c:pt>
                <c:pt idx="20">
                  <c:v>694</c:v>
                </c:pt>
                <c:pt idx="21">
                  <c:v>823</c:v>
                </c:pt>
                <c:pt idx="22">
                  <c:v>547</c:v>
                </c:pt>
                <c:pt idx="23">
                  <c:v>689</c:v>
                </c:pt>
                <c:pt idx="24">
                  <c:v>972</c:v>
                </c:pt>
                <c:pt idx="25">
                  <c:v>885</c:v>
                </c:pt>
                <c:pt idx="26">
                  <c:v>1026</c:v>
                </c:pt>
                <c:pt idx="27">
                  <c:v>904</c:v>
                </c:pt>
                <c:pt idx="28">
                  <c:v>817</c:v>
                </c:pt>
                <c:pt idx="29">
                  <c:v>1065</c:v>
                </c:pt>
                <c:pt idx="30">
                  <c:v>1385</c:v>
                </c:pt>
                <c:pt idx="31">
                  <c:v>1256</c:v>
                </c:pt>
                <c:pt idx="32">
                  <c:v>984</c:v>
                </c:pt>
                <c:pt idx="33">
                  <c:v>854</c:v>
                </c:pt>
                <c:pt idx="34">
                  <c:v>1128</c:v>
                </c:pt>
                <c:pt idx="35">
                  <c:v>1145</c:v>
                </c:pt>
                <c:pt idx="36">
                  <c:v>1144</c:v>
                </c:pt>
                <c:pt idx="37">
                  <c:v>983</c:v>
                </c:pt>
                <c:pt idx="38">
                  <c:v>1506</c:v>
                </c:pt>
                <c:pt idx="39">
                  <c:v>2034</c:v>
                </c:pt>
                <c:pt idx="40">
                  <c:v>1281</c:v>
                </c:pt>
                <c:pt idx="41">
                  <c:v>1194</c:v>
                </c:pt>
                <c:pt idx="42">
                  <c:v>1176</c:v>
                </c:pt>
                <c:pt idx="43">
                  <c:v>1356</c:v>
                </c:pt>
                <c:pt idx="44">
                  <c:v>1432</c:v>
                </c:pt>
                <c:pt idx="45">
                  <c:v>1014</c:v>
                </c:pt>
                <c:pt idx="46">
                  <c:v>1631</c:v>
                </c:pt>
                <c:pt idx="47">
                  <c:v>1203</c:v>
                </c:pt>
                <c:pt idx="48">
                  <c:v>927</c:v>
                </c:pt>
                <c:pt idx="49">
                  <c:v>1148</c:v>
                </c:pt>
                <c:pt idx="50">
                  <c:v>1477</c:v>
                </c:pt>
                <c:pt idx="51">
                  <c:v>1647</c:v>
                </c:pt>
                <c:pt idx="52">
                  <c:v>1100</c:v>
                </c:pt>
                <c:pt idx="53">
                  <c:v>1050</c:v>
                </c:pt>
                <c:pt idx="54">
                  <c:v>1178</c:v>
                </c:pt>
                <c:pt idx="55">
                  <c:v>1342</c:v>
                </c:pt>
                <c:pt idx="56">
                  <c:v>1448</c:v>
                </c:pt>
                <c:pt idx="57">
                  <c:v>826</c:v>
                </c:pt>
                <c:pt idx="58">
                  <c:v>1131</c:v>
                </c:pt>
                <c:pt idx="59">
                  <c:v>947</c:v>
                </c:pt>
                <c:pt idx="60">
                  <c:v>1245</c:v>
                </c:pt>
                <c:pt idx="61">
                  <c:v>1446</c:v>
                </c:pt>
                <c:pt idx="62">
                  <c:v>1658</c:v>
                </c:pt>
                <c:pt idx="63">
                  <c:v>1410</c:v>
                </c:pt>
                <c:pt idx="64">
                  <c:v>1321</c:v>
                </c:pt>
                <c:pt idx="65">
                  <c:v>1401</c:v>
                </c:pt>
                <c:pt idx="66">
                  <c:v>1454</c:v>
                </c:pt>
                <c:pt idx="67">
                  <c:v>1231</c:v>
                </c:pt>
                <c:pt idx="68">
                  <c:v>1498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推移データ!$D$110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cat>
            <c:multiLvlStrRef>
              <c:f>推移データ!$A$135:$B$203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推移データ!$D$135:$D$203</c:f>
              <c:numCache>
                <c:formatCode>#,##0_);[Red]\(#,##0\)</c:formatCode>
                <c:ptCount val="69"/>
                <c:pt idx="0">
                  <c:v>151</c:v>
                </c:pt>
                <c:pt idx="1">
                  <c:v>181</c:v>
                </c:pt>
                <c:pt idx="2">
                  <c:v>233</c:v>
                </c:pt>
                <c:pt idx="3">
                  <c:v>187</c:v>
                </c:pt>
                <c:pt idx="4">
                  <c:v>143</c:v>
                </c:pt>
                <c:pt idx="5">
                  <c:v>194</c:v>
                </c:pt>
                <c:pt idx="6">
                  <c:v>153</c:v>
                </c:pt>
                <c:pt idx="7">
                  <c:v>283</c:v>
                </c:pt>
                <c:pt idx="8">
                  <c:v>210</c:v>
                </c:pt>
                <c:pt idx="9">
                  <c:v>197</c:v>
                </c:pt>
                <c:pt idx="10">
                  <c:v>126</c:v>
                </c:pt>
                <c:pt idx="11">
                  <c:v>187</c:v>
                </c:pt>
                <c:pt idx="12">
                  <c:v>128</c:v>
                </c:pt>
                <c:pt idx="13">
                  <c:v>118</c:v>
                </c:pt>
                <c:pt idx="14">
                  <c:v>158</c:v>
                </c:pt>
                <c:pt idx="15">
                  <c:v>224</c:v>
                </c:pt>
                <c:pt idx="16">
                  <c:v>283</c:v>
                </c:pt>
                <c:pt idx="17">
                  <c:v>188</c:v>
                </c:pt>
                <c:pt idx="18">
                  <c:v>115</c:v>
                </c:pt>
                <c:pt idx="19">
                  <c:v>196</c:v>
                </c:pt>
                <c:pt idx="20">
                  <c:v>112</c:v>
                </c:pt>
                <c:pt idx="21">
                  <c:v>186</c:v>
                </c:pt>
                <c:pt idx="22">
                  <c:v>129</c:v>
                </c:pt>
                <c:pt idx="23">
                  <c:v>142</c:v>
                </c:pt>
                <c:pt idx="24">
                  <c:v>250</c:v>
                </c:pt>
                <c:pt idx="25">
                  <c:v>179</c:v>
                </c:pt>
                <c:pt idx="26">
                  <c:v>160</c:v>
                </c:pt>
                <c:pt idx="27">
                  <c:v>185</c:v>
                </c:pt>
                <c:pt idx="28">
                  <c:v>174</c:v>
                </c:pt>
                <c:pt idx="29">
                  <c:v>233</c:v>
                </c:pt>
                <c:pt idx="30">
                  <c:v>293</c:v>
                </c:pt>
                <c:pt idx="31">
                  <c:v>198</c:v>
                </c:pt>
                <c:pt idx="32">
                  <c:v>175</c:v>
                </c:pt>
                <c:pt idx="33">
                  <c:v>165</c:v>
                </c:pt>
                <c:pt idx="34">
                  <c:v>142</c:v>
                </c:pt>
                <c:pt idx="35">
                  <c:v>140</c:v>
                </c:pt>
                <c:pt idx="36">
                  <c:v>240</c:v>
                </c:pt>
                <c:pt idx="37">
                  <c:v>241</c:v>
                </c:pt>
                <c:pt idx="38">
                  <c:v>313</c:v>
                </c:pt>
                <c:pt idx="39">
                  <c:v>341</c:v>
                </c:pt>
                <c:pt idx="40">
                  <c:v>233</c:v>
                </c:pt>
                <c:pt idx="41">
                  <c:v>167</c:v>
                </c:pt>
                <c:pt idx="42">
                  <c:v>272</c:v>
                </c:pt>
                <c:pt idx="43">
                  <c:v>299</c:v>
                </c:pt>
                <c:pt idx="44">
                  <c:v>446</c:v>
                </c:pt>
                <c:pt idx="45">
                  <c:v>307</c:v>
                </c:pt>
                <c:pt idx="46">
                  <c:v>313</c:v>
                </c:pt>
                <c:pt idx="47">
                  <c:v>301</c:v>
                </c:pt>
                <c:pt idx="48">
                  <c:v>194</c:v>
                </c:pt>
                <c:pt idx="49">
                  <c:v>341</c:v>
                </c:pt>
                <c:pt idx="50">
                  <c:v>275</c:v>
                </c:pt>
                <c:pt idx="51">
                  <c:v>228</c:v>
                </c:pt>
                <c:pt idx="52">
                  <c:v>165</c:v>
                </c:pt>
                <c:pt idx="53">
                  <c:v>280</c:v>
                </c:pt>
                <c:pt idx="54">
                  <c:v>212</c:v>
                </c:pt>
                <c:pt idx="55">
                  <c:v>314</c:v>
                </c:pt>
                <c:pt idx="56">
                  <c:v>228</c:v>
                </c:pt>
                <c:pt idx="57">
                  <c:v>235</c:v>
                </c:pt>
                <c:pt idx="58">
                  <c:v>330</c:v>
                </c:pt>
                <c:pt idx="59">
                  <c:v>172</c:v>
                </c:pt>
                <c:pt idx="60">
                  <c:v>184</c:v>
                </c:pt>
                <c:pt idx="61">
                  <c:v>303</c:v>
                </c:pt>
                <c:pt idx="62">
                  <c:v>416</c:v>
                </c:pt>
                <c:pt idx="63">
                  <c:v>294</c:v>
                </c:pt>
                <c:pt idx="64">
                  <c:v>216</c:v>
                </c:pt>
                <c:pt idx="65">
                  <c:v>294</c:v>
                </c:pt>
                <c:pt idx="66">
                  <c:v>234</c:v>
                </c:pt>
                <c:pt idx="67">
                  <c:v>228</c:v>
                </c:pt>
                <c:pt idx="68">
                  <c:v>448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推移データ!$E$110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cat>
            <c:multiLvlStrRef>
              <c:f>推移データ!$A$135:$B$203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推移データ!$E$135:$E$203</c:f>
              <c:numCache>
                <c:formatCode>#,##0_);[Red]\(#,##0\)</c:formatCode>
                <c:ptCount val="69"/>
                <c:pt idx="0">
                  <c:v>175</c:v>
                </c:pt>
                <c:pt idx="1">
                  <c:v>292</c:v>
                </c:pt>
                <c:pt idx="2">
                  <c:v>208</c:v>
                </c:pt>
                <c:pt idx="3">
                  <c:v>274</c:v>
                </c:pt>
                <c:pt idx="4">
                  <c:v>209</c:v>
                </c:pt>
                <c:pt idx="5">
                  <c:v>217</c:v>
                </c:pt>
                <c:pt idx="6">
                  <c:v>276</c:v>
                </c:pt>
                <c:pt idx="7">
                  <c:v>248</c:v>
                </c:pt>
                <c:pt idx="8">
                  <c:v>258</c:v>
                </c:pt>
                <c:pt idx="9">
                  <c:v>223</c:v>
                </c:pt>
                <c:pt idx="10">
                  <c:v>142</c:v>
                </c:pt>
                <c:pt idx="11">
                  <c:v>94</c:v>
                </c:pt>
                <c:pt idx="12">
                  <c:v>160</c:v>
                </c:pt>
                <c:pt idx="13">
                  <c:v>72</c:v>
                </c:pt>
                <c:pt idx="14">
                  <c:v>129</c:v>
                </c:pt>
                <c:pt idx="15">
                  <c:v>229</c:v>
                </c:pt>
                <c:pt idx="16">
                  <c:v>329</c:v>
                </c:pt>
                <c:pt idx="17">
                  <c:v>245</c:v>
                </c:pt>
                <c:pt idx="18">
                  <c:v>281</c:v>
                </c:pt>
                <c:pt idx="19">
                  <c:v>274</c:v>
                </c:pt>
                <c:pt idx="20">
                  <c:v>272</c:v>
                </c:pt>
                <c:pt idx="21">
                  <c:v>205</c:v>
                </c:pt>
                <c:pt idx="22">
                  <c:v>173</c:v>
                </c:pt>
                <c:pt idx="23">
                  <c:v>212</c:v>
                </c:pt>
                <c:pt idx="24">
                  <c:v>256</c:v>
                </c:pt>
                <c:pt idx="25">
                  <c:v>255</c:v>
                </c:pt>
                <c:pt idx="26">
                  <c:v>239</c:v>
                </c:pt>
                <c:pt idx="27">
                  <c:v>244</c:v>
                </c:pt>
                <c:pt idx="28">
                  <c:v>204</c:v>
                </c:pt>
                <c:pt idx="29">
                  <c:v>287</c:v>
                </c:pt>
                <c:pt idx="30">
                  <c:v>329</c:v>
                </c:pt>
                <c:pt idx="31">
                  <c:v>401</c:v>
                </c:pt>
                <c:pt idx="32">
                  <c:v>287</c:v>
                </c:pt>
                <c:pt idx="33">
                  <c:v>252</c:v>
                </c:pt>
                <c:pt idx="34">
                  <c:v>300</c:v>
                </c:pt>
                <c:pt idx="35">
                  <c:v>308</c:v>
                </c:pt>
                <c:pt idx="36">
                  <c:v>329</c:v>
                </c:pt>
                <c:pt idx="37">
                  <c:v>230</c:v>
                </c:pt>
                <c:pt idx="38">
                  <c:v>329</c:v>
                </c:pt>
                <c:pt idx="39">
                  <c:v>322</c:v>
                </c:pt>
                <c:pt idx="40">
                  <c:v>353</c:v>
                </c:pt>
                <c:pt idx="41">
                  <c:v>248</c:v>
                </c:pt>
                <c:pt idx="42">
                  <c:v>260</c:v>
                </c:pt>
                <c:pt idx="43">
                  <c:v>295</c:v>
                </c:pt>
                <c:pt idx="44">
                  <c:v>350</c:v>
                </c:pt>
                <c:pt idx="45">
                  <c:v>237</c:v>
                </c:pt>
                <c:pt idx="46">
                  <c:v>460</c:v>
                </c:pt>
                <c:pt idx="47">
                  <c:v>222</c:v>
                </c:pt>
                <c:pt idx="48">
                  <c:v>175</c:v>
                </c:pt>
                <c:pt idx="49">
                  <c:v>200</c:v>
                </c:pt>
                <c:pt idx="50">
                  <c:v>396</c:v>
                </c:pt>
                <c:pt idx="51">
                  <c:v>469</c:v>
                </c:pt>
                <c:pt idx="52">
                  <c:v>394</c:v>
                </c:pt>
                <c:pt idx="53">
                  <c:v>305</c:v>
                </c:pt>
                <c:pt idx="54">
                  <c:v>215</c:v>
                </c:pt>
                <c:pt idx="55">
                  <c:v>357</c:v>
                </c:pt>
                <c:pt idx="56">
                  <c:v>537</c:v>
                </c:pt>
                <c:pt idx="57">
                  <c:v>138</c:v>
                </c:pt>
                <c:pt idx="58">
                  <c:v>292</c:v>
                </c:pt>
                <c:pt idx="59">
                  <c:v>404</c:v>
                </c:pt>
                <c:pt idx="60">
                  <c:v>97</c:v>
                </c:pt>
                <c:pt idx="61">
                  <c:v>600</c:v>
                </c:pt>
                <c:pt idx="62">
                  <c:v>618</c:v>
                </c:pt>
                <c:pt idx="63">
                  <c:v>269</c:v>
                </c:pt>
                <c:pt idx="64">
                  <c:v>345</c:v>
                </c:pt>
                <c:pt idx="65">
                  <c:v>376</c:v>
                </c:pt>
                <c:pt idx="66">
                  <c:v>364</c:v>
                </c:pt>
                <c:pt idx="67">
                  <c:v>366</c:v>
                </c:pt>
                <c:pt idx="68">
                  <c:v>383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推移データ!$F$110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cat>
            <c:multiLvlStrRef>
              <c:f>推移データ!$A$135:$B$203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推移データ!$F$135:$F$203</c:f>
              <c:numCache>
                <c:formatCode>#,##0_);[Red]\(#,##0\)</c:formatCode>
                <c:ptCount val="69"/>
                <c:pt idx="0">
                  <c:v>52</c:v>
                </c:pt>
                <c:pt idx="1">
                  <c:v>46</c:v>
                </c:pt>
                <c:pt idx="2">
                  <c:v>58</c:v>
                </c:pt>
                <c:pt idx="3">
                  <c:v>25</c:v>
                </c:pt>
                <c:pt idx="4">
                  <c:v>48</c:v>
                </c:pt>
                <c:pt idx="5">
                  <c:v>49</c:v>
                </c:pt>
                <c:pt idx="6">
                  <c:v>42</c:v>
                </c:pt>
                <c:pt idx="7">
                  <c:v>55</c:v>
                </c:pt>
                <c:pt idx="8">
                  <c:v>32</c:v>
                </c:pt>
                <c:pt idx="9">
                  <c:v>28</c:v>
                </c:pt>
                <c:pt idx="10">
                  <c:v>30</c:v>
                </c:pt>
                <c:pt idx="11">
                  <c:v>53</c:v>
                </c:pt>
                <c:pt idx="12">
                  <c:v>25</c:v>
                </c:pt>
                <c:pt idx="13">
                  <c:v>47</c:v>
                </c:pt>
                <c:pt idx="14">
                  <c:v>38</c:v>
                </c:pt>
                <c:pt idx="15">
                  <c:v>15</c:v>
                </c:pt>
                <c:pt idx="16">
                  <c:v>144</c:v>
                </c:pt>
                <c:pt idx="17">
                  <c:v>38</c:v>
                </c:pt>
                <c:pt idx="18">
                  <c:v>70</c:v>
                </c:pt>
                <c:pt idx="19">
                  <c:v>60</c:v>
                </c:pt>
                <c:pt idx="20">
                  <c:v>74</c:v>
                </c:pt>
                <c:pt idx="21">
                  <c:v>46</c:v>
                </c:pt>
                <c:pt idx="22">
                  <c:v>45</c:v>
                </c:pt>
                <c:pt idx="23">
                  <c:v>80</c:v>
                </c:pt>
                <c:pt idx="24">
                  <c:v>20</c:v>
                </c:pt>
                <c:pt idx="25">
                  <c:v>64</c:v>
                </c:pt>
                <c:pt idx="26">
                  <c:v>61</c:v>
                </c:pt>
                <c:pt idx="27">
                  <c:v>59</c:v>
                </c:pt>
                <c:pt idx="28">
                  <c:v>60</c:v>
                </c:pt>
                <c:pt idx="29">
                  <c:v>12</c:v>
                </c:pt>
                <c:pt idx="30">
                  <c:v>58</c:v>
                </c:pt>
                <c:pt idx="31">
                  <c:v>53</c:v>
                </c:pt>
                <c:pt idx="32">
                  <c:v>37</c:v>
                </c:pt>
                <c:pt idx="33">
                  <c:v>116</c:v>
                </c:pt>
                <c:pt idx="34">
                  <c:v>98</c:v>
                </c:pt>
                <c:pt idx="35">
                  <c:v>88</c:v>
                </c:pt>
                <c:pt idx="36">
                  <c:v>11</c:v>
                </c:pt>
                <c:pt idx="37">
                  <c:v>15</c:v>
                </c:pt>
                <c:pt idx="38">
                  <c:v>136</c:v>
                </c:pt>
                <c:pt idx="39">
                  <c:v>57</c:v>
                </c:pt>
                <c:pt idx="40">
                  <c:v>36</c:v>
                </c:pt>
                <c:pt idx="41">
                  <c:v>100</c:v>
                </c:pt>
                <c:pt idx="42">
                  <c:v>84</c:v>
                </c:pt>
                <c:pt idx="43">
                  <c:v>136</c:v>
                </c:pt>
                <c:pt idx="44">
                  <c:v>108</c:v>
                </c:pt>
                <c:pt idx="45">
                  <c:v>59</c:v>
                </c:pt>
                <c:pt idx="46">
                  <c:v>62</c:v>
                </c:pt>
                <c:pt idx="47">
                  <c:v>79</c:v>
                </c:pt>
                <c:pt idx="48">
                  <c:v>89</c:v>
                </c:pt>
                <c:pt idx="49">
                  <c:v>63</c:v>
                </c:pt>
                <c:pt idx="50">
                  <c:v>83</c:v>
                </c:pt>
                <c:pt idx="51">
                  <c:v>69</c:v>
                </c:pt>
                <c:pt idx="52">
                  <c:v>64</c:v>
                </c:pt>
                <c:pt idx="53">
                  <c:v>58</c:v>
                </c:pt>
                <c:pt idx="54">
                  <c:v>76</c:v>
                </c:pt>
                <c:pt idx="55">
                  <c:v>103</c:v>
                </c:pt>
                <c:pt idx="56">
                  <c:v>96</c:v>
                </c:pt>
                <c:pt idx="57">
                  <c:v>46</c:v>
                </c:pt>
                <c:pt idx="58">
                  <c:v>43</c:v>
                </c:pt>
                <c:pt idx="59">
                  <c:v>45</c:v>
                </c:pt>
                <c:pt idx="60">
                  <c:v>115</c:v>
                </c:pt>
                <c:pt idx="61">
                  <c:v>61</c:v>
                </c:pt>
                <c:pt idx="62">
                  <c:v>89</c:v>
                </c:pt>
                <c:pt idx="63">
                  <c:v>116</c:v>
                </c:pt>
                <c:pt idx="64">
                  <c:v>74</c:v>
                </c:pt>
                <c:pt idx="65">
                  <c:v>66</c:v>
                </c:pt>
                <c:pt idx="66">
                  <c:v>106</c:v>
                </c:pt>
                <c:pt idx="67">
                  <c:v>109</c:v>
                </c:pt>
                <c:pt idx="68">
                  <c:v>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推移データ!$G$110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cat>
            <c:multiLvlStrRef>
              <c:f>推移データ!$A$135:$B$203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推移データ!$G$135:$G$203</c:f>
              <c:numCache>
                <c:formatCode>#,##0_);[Red]\(#,##0\)</c:formatCode>
                <c:ptCount val="69"/>
                <c:pt idx="0">
                  <c:v>41</c:v>
                </c:pt>
                <c:pt idx="1">
                  <c:v>63</c:v>
                </c:pt>
                <c:pt idx="2">
                  <c:v>83</c:v>
                </c:pt>
                <c:pt idx="3">
                  <c:v>47</c:v>
                </c:pt>
                <c:pt idx="4">
                  <c:v>55</c:v>
                </c:pt>
                <c:pt idx="5">
                  <c:v>62</c:v>
                </c:pt>
                <c:pt idx="6">
                  <c:v>36</c:v>
                </c:pt>
                <c:pt idx="7">
                  <c:v>113</c:v>
                </c:pt>
                <c:pt idx="8">
                  <c:v>36</c:v>
                </c:pt>
                <c:pt idx="9">
                  <c:v>32</c:v>
                </c:pt>
                <c:pt idx="10">
                  <c:v>22</c:v>
                </c:pt>
                <c:pt idx="11">
                  <c:v>28</c:v>
                </c:pt>
                <c:pt idx="12">
                  <c:v>41</c:v>
                </c:pt>
                <c:pt idx="13">
                  <c:v>43</c:v>
                </c:pt>
                <c:pt idx="14">
                  <c:v>72</c:v>
                </c:pt>
                <c:pt idx="15">
                  <c:v>48</c:v>
                </c:pt>
                <c:pt idx="16">
                  <c:v>63</c:v>
                </c:pt>
                <c:pt idx="17">
                  <c:v>35</c:v>
                </c:pt>
                <c:pt idx="18">
                  <c:v>43</c:v>
                </c:pt>
                <c:pt idx="19">
                  <c:v>74</c:v>
                </c:pt>
                <c:pt idx="20">
                  <c:v>41</c:v>
                </c:pt>
                <c:pt idx="21">
                  <c:v>41</c:v>
                </c:pt>
                <c:pt idx="22">
                  <c:v>12</c:v>
                </c:pt>
                <c:pt idx="23">
                  <c:v>35</c:v>
                </c:pt>
                <c:pt idx="24">
                  <c:v>73</c:v>
                </c:pt>
                <c:pt idx="25">
                  <c:v>56</c:v>
                </c:pt>
                <c:pt idx="26">
                  <c:v>86</c:v>
                </c:pt>
                <c:pt idx="27">
                  <c:v>58</c:v>
                </c:pt>
                <c:pt idx="28">
                  <c:v>67</c:v>
                </c:pt>
                <c:pt idx="29">
                  <c:v>60</c:v>
                </c:pt>
                <c:pt idx="30">
                  <c:v>83</c:v>
                </c:pt>
                <c:pt idx="31">
                  <c:v>42</c:v>
                </c:pt>
                <c:pt idx="32">
                  <c:v>32</c:v>
                </c:pt>
                <c:pt idx="33">
                  <c:v>20</c:v>
                </c:pt>
                <c:pt idx="34">
                  <c:v>52</c:v>
                </c:pt>
                <c:pt idx="35">
                  <c:v>54</c:v>
                </c:pt>
                <c:pt idx="36">
                  <c:v>72</c:v>
                </c:pt>
                <c:pt idx="37">
                  <c:v>47</c:v>
                </c:pt>
                <c:pt idx="38">
                  <c:v>104</c:v>
                </c:pt>
                <c:pt idx="39">
                  <c:v>96</c:v>
                </c:pt>
                <c:pt idx="40">
                  <c:v>68</c:v>
                </c:pt>
                <c:pt idx="41">
                  <c:v>102</c:v>
                </c:pt>
                <c:pt idx="42">
                  <c:v>81</c:v>
                </c:pt>
                <c:pt idx="43">
                  <c:v>66</c:v>
                </c:pt>
                <c:pt idx="44">
                  <c:v>86</c:v>
                </c:pt>
                <c:pt idx="45">
                  <c:v>45</c:v>
                </c:pt>
                <c:pt idx="46">
                  <c:v>90</c:v>
                </c:pt>
                <c:pt idx="47">
                  <c:v>24</c:v>
                </c:pt>
                <c:pt idx="48">
                  <c:v>45</c:v>
                </c:pt>
                <c:pt idx="49">
                  <c:v>62</c:v>
                </c:pt>
                <c:pt idx="50">
                  <c:v>98</c:v>
                </c:pt>
                <c:pt idx="51">
                  <c:v>127</c:v>
                </c:pt>
                <c:pt idx="52">
                  <c:v>88</c:v>
                </c:pt>
                <c:pt idx="53">
                  <c:v>61</c:v>
                </c:pt>
                <c:pt idx="54">
                  <c:v>72</c:v>
                </c:pt>
                <c:pt idx="55">
                  <c:v>42</c:v>
                </c:pt>
                <c:pt idx="56">
                  <c:v>65</c:v>
                </c:pt>
                <c:pt idx="57">
                  <c:v>34</c:v>
                </c:pt>
                <c:pt idx="58">
                  <c:v>36</c:v>
                </c:pt>
                <c:pt idx="59">
                  <c:v>38</c:v>
                </c:pt>
                <c:pt idx="60">
                  <c:v>39</c:v>
                </c:pt>
                <c:pt idx="61">
                  <c:v>75</c:v>
                </c:pt>
                <c:pt idx="62">
                  <c:v>65</c:v>
                </c:pt>
                <c:pt idx="63">
                  <c:v>59</c:v>
                </c:pt>
                <c:pt idx="64">
                  <c:v>94</c:v>
                </c:pt>
                <c:pt idx="65">
                  <c:v>60</c:v>
                </c:pt>
                <c:pt idx="66">
                  <c:v>105</c:v>
                </c:pt>
                <c:pt idx="67">
                  <c:v>59</c:v>
                </c:pt>
                <c:pt idx="68">
                  <c:v>63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推移データ!$H$110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cat>
            <c:multiLvlStrRef>
              <c:f>推移データ!$A$135:$B$203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推移データ!$H$135:$H$203</c:f>
              <c:numCache>
                <c:formatCode>#,##0_);[Red]\(#,##0\)</c:formatCode>
                <c:ptCount val="69"/>
                <c:pt idx="0">
                  <c:v>12</c:v>
                </c:pt>
                <c:pt idx="1">
                  <c:v>23</c:v>
                </c:pt>
                <c:pt idx="2">
                  <c:v>20</c:v>
                </c:pt>
                <c:pt idx="3">
                  <c:v>12</c:v>
                </c:pt>
                <c:pt idx="4">
                  <c:v>19</c:v>
                </c:pt>
                <c:pt idx="5">
                  <c:v>13</c:v>
                </c:pt>
                <c:pt idx="6">
                  <c:v>24</c:v>
                </c:pt>
                <c:pt idx="7">
                  <c:v>12</c:v>
                </c:pt>
                <c:pt idx="8">
                  <c:v>8</c:v>
                </c:pt>
                <c:pt idx="9">
                  <c:v>34</c:v>
                </c:pt>
                <c:pt idx="10">
                  <c:v>13</c:v>
                </c:pt>
                <c:pt idx="11">
                  <c:v>18</c:v>
                </c:pt>
                <c:pt idx="12">
                  <c:v>10</c:v>
                </c:pt>
                <c:pt idx="13">
                  <c:v>18</c:v>
                </c:pt>
                <c:pt idx="14">
                  <c:v>17</c:v>
                </c:pt>
                <c:pt idx="15">
                  <c:v>12</c:v>
                </c:pt>
                <c:pt idx="16">
                  <c:v>16</c:v>
                </c:pt>
                <c:pt idx="17">
                  <c:v>12</c:v>
                </c:pt>
                <c:pt idx="18">
                  <c:v>22</c:v>
                </c:pt>
                <c:pt idx="19">
                  <c:v>18</c:v>
                </c:pt>
                <c:pt idx="20">
                  <c:v>25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23</c:v>
                </c:pt>
                <c:pt idx="25">
                  <c:v>12</c:v>
                </c:pt>
                <c:pt idx="26">
                  <c:v>15</c:v>
                </c:pt>
                <c:pt idx="27">
                  <c:v>26</c:v>
                </c:pt>
                <c:pt idx="28">
                  <c:v>16</c:v>
                </c:pt>
                <c:pt idx="29">
                  <c:v>13</c:v>
                </c:pt>
                <c:pt idx="30">
                  <c:v>23</c:v>
                </c:pt>
                <c:pt idx="31">
                  <c:v>18</c:v>
                </c:pt>
                <c:pt idx="32">
                  <c:v>18</c:v>
                </c:pt>
                <c:pt idx="33">
                  <c:v>11</c:v>
                </c:pt>
                <c:pt idx="34">
                  <c:v>7</c:v>
                </c:pt>
                <c:pt idx="35">
                  <c:v>2</c:v>
                </c:pt>
                <c:pt idx="36">
                  <c:v>16</c:v>
                </c:pt>
                <c:pt idx="37">
                  <c:v>20</c:v>
                </c:pt>
                <c:pt idx="38">
                  <c:v>23</c:v>
                </c:pt>
                <c:pt idx="39">
                  <c:v>27</c:v>
                </c:pt>
                <c:pt idx="40">
                  <c:v>35</c:v>
                </c:pt>
                <c:pt idx="41">
                  <c:v>23</c:v>
                </c:pt>
                <c:pt idx="42">
                  <c:v>20</c:v>
                </c:pt>
                <c:pt idx="43">
                  <c:v>14</c:v>
                </c:pt>
                <c:pt idx="44">
                  <c:v>24</c:v>
                </c:pt>
                <c:pt idx="45">
                  <c:v>16</c:v>
                </c:pt>
                <c:pt idx="46">
                  <c:v>12</c:v>
                </c:pt>
                <c:pt idx="47">
                  <c:v>11</c:v>
                </c:pt>
                <c:pt idx="48">
                  <c:v>31</c:v>
                </c:pt>
                <c:pt idx="49">
                  <c:v>22</c:v>
                </c:pt>
                <c:pt idx="50">
                  <c:v>25</c:v>
                </c:pt>
                <c:pt idx="51">
                  <c:v>27</c:v>
                </c:pt>
                <c:pt idx="52">
                  <c:v>13</c:v>
                </c:pt>
                <c:pt idx="53">
                  <c:v>21</c:v>
                </c:pt>
                <c:pt idx="54">
                  <c:v>31</c:v>
                </c:pt>
                <c:pt idx="55">
                  <c:v>13</c:v>
                </c:pt>
                <c:pt idx="56">
                  <c:v>23</c:v>
                </c:pt>
                <c:pt idx="57">
                  <c:v>6</c:v>
                </c:pt>
                <c:pt idx="58">
                  <c:v>7</c:v>
                </c:pt>
                <c:pt idx="59">
                  <c:v>9</c:v>
                </c:pt>
                <c:pt idx="60">
                  <c:v>8</c:v>
                </c:pt>
                <c:pt idx="61">
                  <c:v>30</c:v>
                </c:pt>
                <c:pt idx="62">
                  <c:v>42</c:v>
                </c:pt>
                <c:pt idx="63">
                  <c:v>47</c:v>
                </c:pt>
                <c:pt idx="64">
                  <c:v>16</c:v>
                </c:pt>
                <c:pt idx="65">
                  <c:v>17</c:v>
                </c:pt>
                <c:pt idx="66">
                  <c:v>14</c:v>
                </c:pt>
                <c:pt idx="67">
                  <c:v>16</c:v>
                </c:pt>
                <c:pt idx="68">
                  <c:v>20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推移データ!$I$110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cat>
            <c:multiLvlStrRef>
              <c:f>推移データ!$A$135:$B$203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推移データ!$I$135:$I$203</c:f>
              <c:numCache>
                <c:formatCode>#,##0_);[Red]\(#,##0\)</c:formatCode>
                <c:ptCount val="69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9</c:v>
                </c:pt>
                <c:pt idx="26">
                  <c:v>20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5</c:v>
                </c:pt>
                <c:pt idx="37">
                  <c:v>7</c:v>
                </c:pt>
                <c:pt idx="38">
                  <c:v>9</c:v>
                </c:pt>
                <c:pt idx="39">
                  <c:v>3</c:v>
                </c:pt>
                <c:pt idx="40">
                  <c:v>3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7</c:v>
                </c:pt>
                <c:pt idx="50">
                  <c:v>8</c:v>
                </c:pt>
                <c:pt idx="51">
                  <c:v>7</c:v>
                </c:pt>
                <c:pt idx="52">
                  <c:v>7</c:v>
                </c:pt>
                <c:pt idx="53">
                  <c:v>5</c:v>
                </c:pt>
                <c:pt idx="54">
                  <c:v>3</c:v>
                </c:pt>
                <c:pt idx="55">
                  <c:v>5</c:v>
                </c:pt>
                <c:pt idx="56">
                  <c:v>3</c:v>
                </c:pt>
                <c:pt idx="57">
                  <c:v>0</c:v>
                </c:pt>
                <c:pt idx="58">
                  <c:v>4</c:v>
                </c:pt>
                <c:pt idx="59">
                  <c:v>2</c:v>
                </c:pt>
                <c:pt idx="60">
                  <c:v>3</c:v>
                </c:pt>
                <c:pt idx="61">
                  <c:v>5</c:v>
                </c:pt>
                <c:pt idx="62">
                  <c:v>4</c:v>
                </c:pt>
                <c:pt idx="63">
                  <c:v>13</c:v>
                </c:pt>
                <c:pt idx="64">
                  <c:v>17</c:v>
                </c:pt>
                <c:pt idx="65">
                  <c:v>4</c:v>
                </c:pt>
                <c:pt idx="66">
                  <c:v>4</c:v>
                </c:pt>
                <c:pt idx="67">
                  <c:v>5</c:v>
                </c:pt>
                <c:pt idx="68">
                  <c:v>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推移データ!$J$110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cat>
            <c:multiLvlStrRef>
              <c:f>推移データ!$A$135:$B$203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推移データ!$J$135:$J$203</c:f>
              <c:numCache>
                <c:formatCode>#,##0_);[Red]\(#,##0\)</c:formatCode>
                <c:ptCount val="69"/>
                <c:pt idx="0">
                  <c:v>112</c:v>
                </c:pt>
                <c:pt idx="1">
                  <c:v>62</c:v>
                </c:pt>
                <c:pt idx="2">
                  <c:v>142</c:v>
                </c:pt>
                <c:pt idx="3">
                  <c:v>91</c:v>
                </c:pt>
                <c:pt idx="4">
                  <c:v>61</c:v>
                </c:pt>
                <c:pt idx="5">
                  <c:v>123</c:v>
                </c:pt>
                <c:pt idx="6">
                  <c:v>83</c:v>
                </c:pt>
                <c:pt idx="7">
                  <c:v>99</c:v>
                </c:pt>
                <c:pt idx="8">
                  <c:v>99</c:v>
                </c:pt>
                <c:pt idx="9">
                  <c:v>45</c:v>
                </c:pt>
                <c:pt idx="10">
                  <c:v>79</c:v>
                </c:pt>
                <c:pt idx="11">
                  <c:v>55</c:v>
                </c:pt>
                <c:pt idx="12">
                  <c:v>38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22</c:v>
                </c:pt>
                <c:pt idx="17">
                  <c:v>18</c:v>
                </c:pt>
                <c:pt idx="18">
                  <c:v>23</c:v>
                </c:pt>
                <c:pt idx="19">
                  <c:v>60</c:v>
                </c:pt>
                <c:pt idx="20">
                  <c:v>25</c:v>
                </c:pt>
                <c:pt idx="21">
                  <c:v>64</c:v>
                </c:pt>
                <c:pt idx="22">
                  <c:v>43</c:v>
                </c:pt>
                <c:pt idx="23">
                  <c:v>60</c:v>
                </c:pt>
                <c:pt idx="24">
                  <c:v>101</c:v>
                </c:pt>
                <c:pt idx="25">
                  <c:v>71</c:v>
                </c:pt>
                <c:pt idx="26">
                  <c:v>225</c:v>
                </c:pt>
                <c:pt idx="27">
                  <c:v>61</c:v>
                </c:pt>
                <c:pt idx="28">
                  <c:v>93</c:v>
                </c:pt>
                <c:pt idx="29">
                  <c:v>81</c:v>
                </c:pt>
                <c:pt idx="30">
                  <c:v>230</c:v>
                </c:pt>
                <c:pt idx="31">
                  <c:v>169</c:v>
                </c:pt>
                <c:pt idx="32">
                  <c:v>55</c:v>
                </c:pt>
                <c:pt idx="33">
                  <c:v>126</c:v>
                </c:pt>
                <c:pt idx="34">
                  <c:v>159</c:v>
                </c:pt>
                <c:pt idx="35">
                  <c:v>88</c:v>
                </c:pt>
                <c:pt idx="36">
                  <c:v>192</c:v>
                </c:pt>
                <c:pt idx="37">
                  <c:v>107</c:v>
                </c:pt>
                <c:pt idx="38">
                  <c:v>142</c:v>
                </c:pt>
                <c:pt idx="39">
                  <c:v>231</c:v>
                </c:pt>
                <c:pt idx="40">
                  <c:v>165</c:v>
                </c:pt>
                <c:pt idx="41">
                  <c:v>217</c:v>
                </c:pt>
                <c:pt idx="42">
                  <c:v>146</c:v>
                </c:pt>
                <c:pt idx="43">
                  <c:v>184</c:v>
                </c:pt>
                <c:pt idx="44">
                  <c:v>177</c:v>
                </c:pt>
                <c:pt idx="45">
                  <c:v>77</c:v>
                </c:pt>
                <c:pt idx="46">
                  <c:v>116</c:v>
                </c:pt>
                <c:pt idx="47">
                  <c:v>196</c:v>
                </c:pt>
                <c:pt idx="48">
                  <c:v>209</c:v>
                </c:pt>
                <c:pt idx="49">
                  <c:v>151</c:v>
                </c:pt>
                <c:pt idx="50">
                  <c:v>189</c:v>
                </c:pt>
                <c:pt idx="51">
                  <c:v>344</c:v>
                </c:pt>
                <c:pt idx="52">
                  <c:v>112</c:v>
                </c:pt>
                <c:pt idx="53">
                  <c:v>113</c:v>
                </c:pt>
                <c:pt idx="54">
                  <c:v>237</c:v>
                </c:pt>
                <c:pt idx="55">
                  <c:v>149</c:v>
                </c:pt>
                <c:pt idx="56">
                  <c:v>199</c:v>
                </c:pt>
                <c:pt idx="57">
                  <c:v>133</c:v>
                </c:pt>
                <c:pt idx="58">
                  <c:v>174</c:v>
                </c:pt>
                <c:pt idx="59">
                  <c:v>129</c:v>
                </c:pt>
                <c:pt idx="60">
                  <c:v>462</c:v>
                </c:pt>
                <c:pt idx="61">
                  <c:v>150</c:v>
                </c:pt>
                <c:pt idx="62">
                  <c:v>242</c:v>
                </c:pt>
                <c:pt idx="63">
                  <c:v>390</c:v>
                </c:pt>
                <c:pt idx="64">
                  <c:v>181</c:v>
                </c:pt>
                <c:pt idx="65">
                  <c:v>275</c:v>
                </c:pt>
                <c:pt idx="66">
                  <c:v>417</c:v>
                </c:pt>
                <c:pt idx="67">
                  <c:v>210</c:v>
                </c:pt>
                <c:pt idx="68">
                  <c:v>219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推移データ!$K$110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cat>
            <c:multiLvlStrRef>
              <c:f>推移データ!$A$135:$B$203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推移データ!$K$135:$K$203</c:f>
              <c:numCache>
                <c:formatCode>#,##0_);[Red]\(#,##0\)</c:formatCode>
                <c:ptCount val="69"/>
                <c:pt idx="0">
                  <c:v>65</c:v>
                </c:pt>
                <c:pt idx="1">
                  <c:v>134</c:v>
                </c:pt>
                <c:pt idx="2">
                  <c:v>133</c:v>
                </c:pt>
                <c:pt idx="3">
                  <c:v>147</c:v>
                </c:pt>
                <c:pt idx="4">
                  <c:v>130</c:v>
                </c:pt>
                <c:pt idx="5">
                  <c:v>115</c:v>
                </c:pt>
                <c:pt idx="6">
                  <c:v>197</c:v>
                </c:pt>
                <c:pt idx="7">
                  <c:v>149</c:v>
                </c:pt>
                <c:pt idx="8">
                  <c:v>154</c:v>
                </c:pt>
                <c:pt idx="9">
                  <c:v>117</c:v>
                </c:pt>
                <c:pt idx="10">
                  <c:v>134</c:v>
                </c:pt>
                <c:pt idx="11">
                  <c:v>133</c:v>
                </c:pt>
                <c:pt idx="12">
                  <c:v>27</c:v>
                </c:pt>
                <c:pt idx="13">
                  <c:v>171</c:v>
                </c:pt>
                <c:pt idx="14">
                  <c:v>80</c:v>
                </c:pt>
                <c:pt idx="15">
                  <c:v>86</c:v>
                </c:pt>
                <c:pt idx="16">
                  <c:v>199</c:v>
                </c:pt>
                <c:pt idx="17">
                  <c:v>63</c:v>
                </c:pt>
                <c:pt idx="18">
                  <c:v>172</c:v>
                </c:pt>
                <c:pt idx="19">
                  <c:v>187</c:v>
                </c:pt>
                <c:pt idx="20">
                  <c:v>145</c:v>
                </c:pt>
                <c:pt idx="21">
                  <c:v>268</c:v>
                </c:pt>
                <c:pt idx="22">
                  <c:v>136</c:v>
                </c:pt>
                <c:pt idx="23">
                  <c:v>146</c:v>
                </c:pt>
                <c:pt idx="24">
                  <c:v>245</c:v>
                </c:pt>
                <c:pt idx="25">
                  <c:v>239</c:v>
                </c:pt>
                <c:pt idx="26">
                  <c:v>220</c:v>
                </c:pt>
                <c:pt idx="27">
                  <c:v>264</c:v>
                </c:pt>
                <c:pt idx="28">
                  <c:v>195</c:v>
                </c:pt>
                <c:pt idx="29">
                  <c:v>370</c:v>
                </c:pt>
                <c:pt idx="30">
                  <c:v>365</c:v>
                </c:pt>
                <c:pt idx="31">
                  <c:v>366</c:v>
                </c:pt>
                <c:pt idx="32">
                  <c:v>377</c:v>
                </c:pt>
                <c:pt idx="33">
                  <c:v>164</c:v>
                </c:pt>
                <c:pt idx="34">
                  <c:v>367</c:v>
                </c:pt>
                <c:pt idx="35">
                  <c:v>465</c:v>
                </c:pt>
                <c:pt idx="36">
                  <c:v>279</c:v>
                </c:pt>
                <c:pt idx="37">
                  <c:v>316</c:v>
                </c:pt>
                <c:pt idx="38">
                  <c:v>450</c:v>
                </c:pt>
                <c:pt idx="39">
                  <c:v>957</c:v>
                </c:pt>
                <c:pt idx="40">
                  <c:v>388</c:v>
                </c:pt>
                <c:pt idx="41">
                  <c:v>330</c:v>
                </c:pt>
                <c:pt idx="42">
                  <c:v>302</c:v>
                </c:pt>
                <c:pt idx="43">
                  <c:v>351</c:v>
                </c:pt>
                <c:pt idx="44">
                  <c:v>239</c:v>
                </c:pt>
                <c:pt idx="45">
                  <c:v>272</c:v>
                </c:pt>
                <c:pt idx="46">
                  <c:v>578</c:v>
                </c:pt>
                <c:pt idx="47">
                  <c:v>370</c:v>
                </c:pt>
                <c:pt idx="48">
                  <c:v>180</c:v>
                </c:pt>
                <c:pt idx="49">
                  <c:v>302</c:v>
                </c:pt>
                <c:pt idx="50">
                  <c:v>403</c:v>
                </c:pt>
                <c:pt idx="51">
                  <c:v>376</c:v>
                </c:pt>
                <c:pt idx="52">
                  <c:v>257</c:v>
                </c:pt>
                <c:pt idx="53">
                  <c:v>207</c:v>
                </c:pt>
                <c:pt idx="54">
                  <c:v>332</c:v>
                </c:pt>
                <c:pt idx="55">
                  <c:v>359</c:v>
                </c:pt>
                <c:pt idx="56">
                  <c:v>297</c:v>
                </c:pt>
                <c:pt idx="57">
                  <c:v>234</c:v>
                </c:pt>
                <c:pt idx="58">
                  <c:v>245</c:v>
                </c:pt>
                <c:pt idx="59">
                  <c:v>148</c:v>
                </c:pt>
                <c:pt idx="60">
                  <c:v>337</c:v>
                </c:pt>
                <c:pt idx="61">
                  <c:v>222</c:v>
                </c:pt>
                <c:pt idx="62">
                  <c:v>182</c:v>
                </c:pt>
                <c:pt idx="63">
                  <c:v>222</c:v>
                </c:pt>
                <c:pt idx="64">
                  <c:v>378</c:v>
                </c:pt>
                <c:pt idx="65">
                  <c:v>309</c:v>
                </c:pt>
                <c:pt idx="66">
                  <c:v>210</c:v>
                </c:pt>
                <c:pt idx="67">
                  <c:v>238</c:v>
                </c:pt>
                <c:pt idx="68">
                  <c:v>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99904"/>
        <c:axId val="91101440"/>
      </c:lineChart>
      <c:catAx>
        <c:axId val="91099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91101440"/>
        <c:crosses val="autoZero"/>
        <c:auto val="1"/>
        <c:lblAlgn val="ctr"/>
        <c:lblOffset val="100"/>
        <c:noMultiLvlLbl val="0"/>
      </c:catAx>
      <c:valAx>
        <c:axId val="91101440"/>
        <c:scaling>
          <c:orientation val="minMax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crossAx val="9109990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6289072788265353"/>
          <c:y val="0.15617091569847472"/>
          <c:w val="0.22972454630888398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en-US" altLang="ja-JP" sz="1200" b="1" i="0" baseline="0">
                <a:effectLst/>
              </a:rPr>
              <a:t>22</a:t>
            </a:r>
            <a:r>
              <a:rPr lang="ja-JP" altLang="ja-JP" sz="1200" b="1" i="0" baseline="0">
                <a:effectLst/>
              </a:rPr>
              <a:t>年度～平成</a:t>
            </a:r>
            <a:r>
              <a:rPr lang="en-US" altLang="ja-JP" sz="1200" b="1" i="0" baseline="0">
                <a:effectLst/>
              </a:rPr>
              <a:t>27</a:t>
            </a:r>
            <a:r>
              <a:rPr lang="ja-JP" altLang="ja-JP" sz="1200" b="1" i="0" baseline="0">
                <a:effectLst/>
              </a:rPr>
              <a:t>年度）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081456559756417E-2"/>
          <c:y val="0.18398476506226213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cat>
            <c:multiLvlStrRef>
              <c:f>推移データ!$M$135:$N$203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推移データ!$O$135:$O$203</c:f>
              <c:numCache>
                <c:formatCode>#,##0_);[Red]\(#,##0\)</c:formatCode>
                <c:ptCount val="69"/>
                <c:pt idx="0">
                  <c:v>613</c:v>
                </c:pt>
                <c:pt idx="1">
                  <c:v>807</c:v>
                </c:pt>
                <c:pt idx="2">
                  <c:v>885</c:v>
                </c:pt>
                <c:pt idx="3">
                  <c:v>790</c:v>
                </c:pt>
                <c:pt idx="4">
                  <c:v>668</c:v>
                </c:pt>
                <c:pt idx="5">
                  <c:v>778</c:v>
                </c:pt>
                <c:pt idx="6">
                  <c:v>813</c:v>
                </c:pt>
                <c:pt idx="7">
                  <c:v>968</c:v>
                </c:pt>
                <c:pt idx="8">
                  <c:v>798</c:v>
                </c:pt>
                <c:pt idx="9">
                  <c:v>676</c:v>
                </c:pt>
                <c:pt idx="10">
                  <c:v>548</c:v>
                </c:pt>
                <c:pt idx="11">
                  <c:v>568</c:v>
                </c:pt>
                <c:pt idx="12">
                  <c:v>433</c:v>
                </c:pt>
                <c:pt idx="13">
                  <c:v>487</c:v>
                </c:pt>
                <c:pt idx="14">
                  <c:v>512</c:v>
                </c:pt>
                <c:pt idx="15">
                  <c:v>638</c:v>
                </c:pt>
                <c:pt idx="16">
                  <c:v>1064</c:v>
                </c:pt>
                <c:pt idx="17">
                  <c:v>604</c:v>
                </c:pt>
                <c:pt idx="18">
                  <c:v>729</c:v>
                </c:pt>
                <c:pt idx="19">
                  <c:v>873</c:v>
                </c:pt>
                <c:pt idx="20">
                  <c:v>694</c:v>
                </c:pt>
                <c:pt idx="21">
                  <c:v>823</c:v>
                </c:pt>
                <c:pt idx="22">
                  <c:v>547</c:v>
                </c:pt>
                <c:pt idx="23">
                  <c:v>689</c:v>
                </c:pt>
                <c:pt idx="24">
                  <c:v>972</c:v>
                </c:pt>
                <c:pt idx="25">
                  <c:v>885</c:v>
                </c:pt>
                <c:pt idx="26">
                  <c:v>1026</c:v>
                </c:pt>
                <c:pt idx="27">
                  <c:v>904</c:v>
                </c:pt>
                <c:pt idx="28">
                  <c:v>817</c:v>
                </c:pt>
                <c:pt idx="29">
                  <c:v>1065</c:v>
                </c:pt>
                <c:pt idx="30">
                  <c:v>1385</c:v>
                </c:pt>
                <c:pt idx="31">
                  <c:v>1256</c:v>
                </c:pt>
                <c:pt idx="32">
                  <c:v>984</c:v>
                </c:pt>
                <c:pt idx="33">
                  <c:v>854</c:v>
                </c:pt>
                <c:pt idx="34">
                  <c:v>1128</c:v>
                </c:pt>
                <c:pt idx="35">
                  <c:v>1145</c:v>
                </c:pt>
                <c:pt idx="36">
                  <c:v>1144</c:v>
                </c:pt>
                <c:pt idx="37">
                  <c:v>983</c:v>
                </c:pt>
                <c:pt idx="38">
                  <c:v>1506</c:v>
                </c:pt>
                <c:pt idx="39">
                  <c:v>2034</c:v>
                </c:pt>
                <c:pt idx="40">
                  <c:v>1281</c:v>
                </c:pt>
                <c:pt idx="41">
                  <c:v>1194</c:v>
                </c:pt>
                <c:pt idx="42">
                  <c:v>1176</c:v>
                </c:pt>
                <c:pt idx="43">
                  <c:v>1356</c:v>
                </c:pt>
                <c:pt idx="44">
                  <c:v>1432</c:v>
                </c:pt>
                <c:pt idx="45">
                  <c:v>1014</c:v>
                </c:pt>
                <c:pt idx="46">
                  <c:v>1631</c:v>
                </c:pt>
                <c:pt idx="47">
                  <c:v>1203</c:v>
                </c:pt>
                <c:pt idx="48">
                  <c:v>927</c:v>
                </c:pt>
                <c:pt idx="49">
                  <c:v>1148</c:v>
                </c:pt>
                <c:pt idx="50">
                  <c:v>1477</c:v>
                </c:pt>
                <c:pt idx="51">
                  <c:v>1647</c:v>
                </c:pt>
                <c:pt idx="52">
                  <c:v>1100</c:v>
                </c:pt>
                <c:pt idx="53">
                  <c:v>1050</c:v>
                </c:pt>
                <c:pt idx="54">
                  <c:v>1178</c:v>
                </c:pt>
                <c:pt idx="55">
                  <c:v>1342</c:v>
                </c:pt>
                <c:pt idx="56">
                  <c:v>1448</c:v>
                </c:pt>
                <c:pt idx="57">
                  <c:v>826</c:v>
                </c:pt>
                <c:pt idx="58">
                  <c:v>1131</c:v>
                </c:pt>
                <c:pt idx="59">
                  <c:v>947</c:v>
                </c:pt>
                <c:pt idx="60">
                  <c:v>1245</c:v>
                </c:pt>
                <c:pt idx="61">
                  <c:v>1446</c:v>
                </c:pt>
                <c:pt idx="62">
                  <c:v>1658</c:v>
                </c:pt>
                <c:pt idx="63">
                  <c:v>1410</c:v>
                </c:pt>
                <c:pt idx="64">
                  <c:v>1321</c:v>
                </c:pt>
                <c:pt idx="65">
                  <c:v>1401</c:v>
                </c:pt>
                <c:pt idx="66">
                  <c:v>1454</c:v>
                </c:pt>
                <c:pt idx="67">
                  <c:v>1231</c:v>
                </c:pt>
                <c:pt idx="68">
                  <c:v>1498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推移データ!$P$110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cat>
            <c:multiLvlStrRef>
              <c:f>推移データ!$M$135:$N$203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推移データ!$P$135:$P$203</c:f>
              <c:numCache>
                <c:formatCode>#,##0_);[Red]\(#,##0\)</c:formatCode>
                <c:ptCount val="69"/>
                <c:pt idx="0">
                  <c:v>408</c:v>
                </c:pt>
                <c:pt idx="1">
                  <c:v>489</c:v>
                </c:pt>
                <c:pt idx="2">
                  <c:v>516</c:v>
                </c:pt>
                <c:pt idx="3">
                  <c:v>464</c:v>
                </c:pt>
                <c:pt idx="4">
                  <c:v>472</c:v>
                </c:pt>
                <c:pt idx="5">
                  <c:v>511</c:v>
                </c:pt>
                <c:pt idx="6">
                  <c:v>413</c:v>
                </c:pt>
                <c:pt idx="7">
                  <c:v>481</c:v>
                </c:pt>
                <c:pt idx="8">
                  <c:v>450</c:v>
                </c:pt>
                <c:pt idx="9">
                  <c:v>374</c:v>
                </c:pt>
                <c:pt idx="10">
                  <c:v>326</c:v>
                </c:pt>
                <c:pt idx="11">
                  <c:v>286</c:v>
                </c:pt>
                <c:pt idx="12">
                  <c:v>281</c:v>
                </c:pt>
                <c:pt idx="13">
                  <c:v>314</c:v>
                </c:pt>
                <c:pt idx="14">
                  <c:v>370</c:v>
                </c:pt>
                <c:pt idx="15">
                  <c:v>404</c:v>
                </c:pt>
                <c:pt idx="16">
                  <c:v>603</c:v>
                </c:pt>
                <c:pt idx="17">
                  <c:v>461</c:v>
                </c:pt>
                <c:pt idx="18">
                  <c:v>528</c:v>
                </c:pt>
                <c:pt idx="19">
                  <c:v>562</c:v>
                </c:pt>
                <c:pt idx="20">
                  <c:v>436</c:v>
                </c:pt>
                <c:pt idx="21">
                  <c:v>470</c:v>
                </c:pt>
                <c:pt idx="22">
                  <c:v>337</c:v>
                </c:pt>
                <c:pt idx="23">
                  <c:v>396</c:v>
                </c:pt>
                <c:pt idx="24">
                  <c:v>519</c:v>
                </c:pt>
                <c:pt idx="25">
                  <c:v>609</c:v>
                </c:pt>
                <c:pt idx="26">
                  <c:v>567</c:v>
                </c:pt>
                <c:pt idx="27">
                  <c:v>568</c:v>
                </c:pt>
                <c:pt idx="28">
                  <c:v>550</c:v>
                </c:pt>
                <c:pt idx="29">
                  <c:v>621</c:v>
                </c:pt>
                <c:pt idx="30">
                  <c:v>638</c:v>
                </c:pt>
                <c:pt idx="31">
                  <c:v>665</c:v>
                </c:pt>
                <c:pt idx="32">
                  <c:v>548</c:v>
                </c:pt>
                <c:pt idx="33">
                  <c:v>443</c:v>
                </c:pt>
                <c:pt idx="34">
                  <c:v>572</c:v>
                </c:pt>
                <c:pt idx="35">
                  <c:v>617</c:v>
                </c:pt>
                <c:pt idx="36">
                  <c:v>600</c:v>
                </c:pt>
                <c:pt idx="37">
                  <c:v>578</c:v>
                </c:pt>
                <c:pt idx="38">
                  <c:v>815</c:v>
                </c:pt>
                <c:pt idx="39">
                  <c:v>808</c:v>
                </c:pt>
                <c:pt idx="40">
                  <c:v>695</c:v>
                </c:pt>
                <c:pt idx="41">
                  <c:v>690</c:v>
                </c:pt>
                <c:pt idx="42">
                  <c:v>678</c:v>
                </c:pt>
                <c:pt idx="43">
                  <c:v>795</c:v>
                </c:pt>
                <c:pt idx="44">
                  <c:v>759</c:v>
                </c:pt>
                <c:pt idx="45">
                  <c:v>605</c:v>
                </c:pt>
                <c:pt idx="46">
                  <c:v>659</c:v>
                </c:pt>
                <c:pt idx="47">
                  <c:v>587</c:v>
                </c:pt>
                <c:pt idx="48">
                  <c:v>548</c:v>
                </c:pt>
                <c:pt idx="49">
                  <c:v>627</c:v>
                </c:pt>
                <c:pt idx="50">
                  <c:v>762</c:v>
                </c:pt>
                <c:pt idx="51">
                  <c:v>573</c:v>
                </c:pt>
                <c:pt idx="52">
                  <c:v>583</c:v>
                </c:pt>
                <c:pt idx="53">
                  <c:v>608</c:v>
                </c:pt>
                <c:pt idx="54">
                  <c:v>554</c:v>
                </c:pt>
                <c:pt idx="55">
                  <c:v>741</c:v>
                </c:pt>
                <c:pt idx="56">
                  <c:v>680</c:v>
                </c:pt>
                <c:pt idx="57">
                  <c:v>437</c:v>
                </c:pt>
                <c:pt idx="58">
                  <c:v>600</c:v>
                </c:pt>
                <c:pt idx="59">
                  <c:v>486</c:v>
                </c:pt>
                <c:pt idx="60">
                  <c:v>510</c:v>
                </c:pt>
                <c:pt idx="61">
                  <c:v>647</c:v>
                </c:pt>
                <c:pt idx="62">
                  <c:v>826</c:v>
                </c:pt>
                <c:pt idx="63">
                  <c:v>675</c:v>
                </c:pt>
                <c:pt idx="64">
                  <c:v>627</c:v>
                </c:pt>
                <c:pt idx="65">
                  <c:v>637</c:v>
                </c:pt>
                <c:pt idx="66">
                  <c:v>569</c:v>
                </c:pt>
                <c:pt idx="67">
                  <c:v>607</c:v>
                </c:pt>
                <c:pt idx="68">
                  <c:v>620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推移データ!$Q$110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cat>
            <c:multiLvlStrRef>
              <c:f>推移データ!$M$135:$N$203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推移データ!$Q$135:$Q$203</c:f>
              <c:numCache>
                <c:formatCode>#,##0_);[Red]\(#,##0\)</c:formatCode>
                <c:ptCount val="69"/>
                <c:pt idx="0">
                  <c:v>180</c:v>
                </c:pt>
                <c:pt idx="1">
                  <c:v>191</c:v>
                </c:pt>
                <c:pt idx="2">
                  <c:v>334</c:v>
                </c:pt>
                <c:pt idx="3">
                  <c:v>272</c:v>
                </c:pt>
                <c:pt idx="4">
                  <c:v>158</c:v>
                </c:pt>
                <c:pt idx="5">
                  <c:v>237</c:v>
                </c:pt>
                <c:pt idx="6">
                  <c:v>282</c:v>
                </c:pt>
                <c:pt idx="7">
                  <c:v>369</c:v>
                </c:pt>
                <c:pt idx="8">
                  <c:v>297</c:v>
                </c:pt>
                <c:pt idx="9">
                  <c:v>254</c:v>
                </c:pt>
                <c:pt idx="10">
                  <c:v>168</c:v>
                </c:pt>
                <c:pt idx="11">
                  <c:v>256</c:v>
                </c:pt>
                <c:pt idx="12">
                  <c:v>116</c:v>
                </c:pt>
                <c:pt idx="13">
                  <c:v>129</c:v>
                </c:pt>
                <c:pt idx="14">
                  <c:v>96</c:v>
                </c:pt>
                <c:pt idx="15">
                  <c:v>206</c:v>
                </c:pt>
                <c:pt idx="16">
                  <c:v>371</c:v>
                </c:pt>
                <c:pt idx="17">
                  <c:v>101</c:v>
                </c:pt>
                <c:pt idx="18">
                  <c:v>172</c:v>
                </c:pt>
                <c:pt idx="19">
                  <c:v>275</c:v>
                </c:pt>
                <c:pt idx="20">
                  <c:v>218</c:v>
                </c:pt>
                <c:pt idx="21">
                  <c:v>302</c:v>
                </c:pt>
                <c:pt idx="22">
                  <c:v>174</c:v>
                </c:pt>
                <c:pt idx="23">
                  <c:v>239</c:v>
                </c:pt>
                <c:pt idx="24">
                  <c:v>398</c:v>
                </c:pt>
                <c:pt idx="25">
                  <c:v>230</c:v>
                </c:pt>
                <c:pt idx="26">
                  <c:v>270</c:v>
                </c:pt>
                <c:pt idx="27">
                  <c:v>298</c:v>
                </c:pt>
                <c:pt idx="28">
                  <c:v>232</c:v>
                </c:pt>
                <c:pt idx="29">
                  <c:v>381</c:v>
                </c:pt>
                <c:pt idx="30">
                  <c:v>642</c:v>
                </c:pt>
                <c:pt idx="31">
                  <c:v>522</c:v>
                </c:pt>
                <c:pt idx="32">
                  <c:v>396</c:v>
                </c:pt>
                <c:pt idx="33">
                  <c:v>357</c:v>
                </c:pt>
                <c:pt idx="34">
                  <c:v>364</c:v>
                </c:pt>
                <c:pt idx="35">
                  <c:v>439</c:v>
                </c:pt>
                <c:pt idx="36">
                  <c:v>485</c:v>
                </c:pt>
                <c:pt idx="37">
                  <c:v>371</c:v>
                </c:pt>
                <c:pt idx="38">
                  <c:v>630</c:v>
                </c:pt>
                <c:pt idx="39">
                  <c:v>1181</c:v>
                </c:pt>
                <c:pt idx="40">
                  <c:v>343</c:v>
                </c:pt>
                <c:pt idx="41">
                  <c:v>439</c:v>
                </c:pt>
                <c:pt idx="42">
                  <c:v>446</c:v>
                </c:pt>
                <c:pt idx="43">
                  <c:v>479</c:v>
                </c:pt>
                <c:pt idx="44">
                  <c:v>599</c:v>
                </c:pt>
                <c:pt idx="45">
                  <c:v>358</c:v>
                </c:pt>
                <c:pt idx="46">
                  <c:v>874</c:v>
                </c:pt>
                <c:pt idx="47">
                  <c:v>547</c:v>
                </c:pt>
                <c:pt idx="48">
                  <c:v>310</c:v>
                </c:pt>
                <c:pt idx="49">
                  <c:v>370</c:v>
                </c:pt>
                <c:pt idx="50">
                  <c:v>531</c:v>
                </c:pt>
                <c:pt idx="51">
                  <c:v>898</c:v>
                </c:pt>
                <c:pt idx="52">
                  <c:v>398</c:v>
                </c:pt>
                <c:pt idx="53">
                  <c:v>349</c:v>
                </c:pt>
                <c:pt idx="54">
                  <c:v>556</c:v>
                </c:pt>
                <c:pt idx="55">
                  <c:v>491</c:v>
                </c:pt>
                <c:pt idx="56">
                  <c:v>670</c:v>
                </c:pt>
                <c:pt idx="57">
                  <c:v>346</c:v>
                </c:pt>
                <c:pt idx="58">
                  <c:v>446</c:v>
                </c:pt>
                <c:pt idx="59">
                  <c:v>348</c:v>
                </c:pt>
                <c:pt idx="60">
                  <c:v>596</c:v>
                </c:pt>
                <c:pt idx="61">
                  <c:v>569</c:v>
                </c:pt>
                <c:pt idx="62">
                  <c:v>690</c:v>
                </c:pt>
                <c:pt idx="63">
                  <c:v>658</c:v>
                </c:pt>
                <c:pt idx="64">
                  <c:v>576</c:v>
                </c:pt>
                <c:pt idx="65">
                  <c:v>642</c:v>
                </c:pt>
                <c:pt idx="66">
                  <c:v>729</c:v>
                </c:pt>
                <c:pt idx="67">
                  <c:v>445</c:v>
                </c:pt>
                <c:pt idx="68">
                  <c:v>699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推移データ!$R$110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cat>
            <c:multiLvlStrRef>
              <c:f>推移データ!$M$135:$N$203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推移データ!$R$135:$R$203</c:f>
              <c:numCache>
                <c:formatCode>#,##0_);[Red]\(#,##0\)</c:formatCode>
                <c:ptCount val="69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9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9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1</c:v>
                </c:pt>
                <c:pt idx="26">
                  <c:v>156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16</c:v>
                </c:pt>
                <c:pt idx="35">
                  <c:v>2</c:v>
                </c:pt>
                <c:pt idx="36">
                  <c:v>1</c:v>
                </c:pt>
                <c:pt idx="37">
                  <c:v>9</c:v>
                </c:pt>
                <c:pt idx="38">
                  <c:v>1</c:v>
                </c:pt>
                <c:pt idx="39">
                  <c:v>3</c:v>
                </c:pt>
                <c:pt idx="40">
                  <c:v>0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8</c:v>
                </c:pt>
                <c:pt idx="47">
                  <c:v>4</c:v>
                </c:pt>
                <c:pt idx="48">
                  <c:v>4</c:v>
                </c:pt>
                <c:pt idx="49">
                  <c:v>27</c:v>
                </c:pt>
                <c:pt idx="50">
                  <c:v>2</c:v>
                </c:pt>
                <c:pt idx="51">
                  <c:v>4</c:v>
                </c:pt>
                <c:pt idx="52">
                  <c:v>3</c:v>
                </c:pt>
                <c:pt idx="53">
                  <c:v>9</c:v>
                </c:pt>
                <c:pt idx="54">
                  <c:v>6</c:v>
                </c:pt>
                <c:pt idx="55">
                  <c:v>12</c:v>
                </c:pt>
                <c:pt idx="56">
                  <c:v>12</c:v>
                </c:pt>
                <c:pt idx="57">
                  <c:v>2</c:v>
                </c:pt>
                <c:pt idx="58">
                  <c:v>3</c:v>
                </c:pt>
                <c:pt idx="59">
                  <c:v>5</c:v>
                </c:pt>
                <c:pt idx="60">
                  <c:v>3</c:v>
                </c:pt>
                <c:pt idx="61">
                  <c:v>5</c:v>
                </c:pt>
                <c:pt idx="62">
                  <c:v>2</c:v>
                </c:pt>
                <c:pt idx="63">
                  <c:v>1</c:v>
                </c:pt>
                <c:pt idx="64">
                  <c:v>3</c:v>
                </c:pt>
                <c:pt idx="65">
                  <c:v>4</c:v>
                </c:pt>
                <c:pt idx="66">
                  <c:v>5</c:v>
                </c:pt>
                <c:pt idx="67">
                  <c:v>51</c:v>
                </c:pt>
                <c:pt idx="68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推移データ!$S$110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cat>
            <c:multiLvlStrRef>
              <c:f>推移データ!$M$135:$N$203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</c:lvl>
                <c:lvl>
                  <c:pt idx="0">
                    <c:v>H22</c:v>
                  </c:pt>
                  <c:pt idx="12">
                    <c:v>H23</c:v>
                  </c:pt>
                  <c:pt idx="24">
                    <c:v>H24</c:v>
                  </c:pt>
                  <c:pt idx="36">
                    <c:v>H25</c:v>
                  </c:pt>
                  <c:pt idx="48">
                    <c:v>H26</c:v>
                  </c:pt>
                  <c:pt idx="60">
                    <c:v>H27</c:v>
                  </c:pt>
                </c:lvl>
              </c:multiLvlStrCache>
            </c:multiLvlStrRef>
          </c:cat>
          <c:val>
            <c:numRef>
              <c:f>推移データ!$S$135:$S$203</c:f>
              <c:numCache>
                <c:formatCode>#,##0_);[Red]\(#,##0\)</c:formatCode>
                <c:ptCount val="69"/>
                <c:pt idx="0">
                  <c:v>25</c:v>
                </c:pt>
                <c:pt idx="1">
                  <c:v>125</c:v>
                </c:pt>
                <c:pt idx="2">
                  <c:v>34</c:v>
                </c:pt>
                <c:pt idx="3">
                  <c:v>53</c:v>
                </c:pt>
                <c:pt idx="4">
                  <c:v>37</c:v>
                </c:pt>
                <c:pt idx="5">
                  <c:v>28</c:v>
                </c:pt>
                <c:pt idx="6">
                  <c:v>118</c:v>
                </c:pt>
                <c:pt idx="7">
                  <c:v>116</c:v>
                </c:pt>
                <c:pt idx="8">
                  <c:v>49</c:v>
                </c:pt>
                <c:pt idx="9">
                  <c:v>47</c:v>
                </c:pt>
                <c:pt idx="10">
                  <c:v>54</c:v>
                </c:pt>
                <c:pt idx="11">
                  <c:v>26</c:v>
                </c:pt>
                <c:pt idx="12">
                  <c:v>35</c:v>
                </c:pt>
                <c:pt idx="13">
                  <c:v>43</c:v>
                </c:pt>
                <c:pt idx="14">
                  <c:v>46</c:v>
                </c:pt>
                <c:pt idx="15">
                  <c:v>26</c:v>
                </c:pt>
                <c:pt idx="16">
                  <c:v>82</c:v>
                </c:pt>
                <c:pt idx="17">
                  <c:v>33</c:v>
                </c:pt>
                <c:pt idx="18">
                  <c:v>29</c:v>
                </c:pt>
                <c:pt idx="19">
                  <c:v>35</c:v>
                </c:pt>
                <c:pt idx="20">
                  <c:v>39</c:v>
                </c:pt>
                <c:pt idx="21">
                  <c:v>42</c:v>
                </c:pt>
                <c:pt idx="22">
                  <c:v>36</c:v>
                </c:pt>
                <c:pt idx="23">
                  <c:v>54</c:v>
                </c:pt>
                <c:pt idx="24">
                  <c:v>45</c:v>
                </c:pt>
                <c:pt idx="25">
                  <c:v>45</c:v>
                </c:pt>
                <c:pt idx="26">
                  <c:v>33</c:v>
                </c:pt>
                <c:pt idx="27">
                  <c:v>38</c:v>
                </c:pt>
                <c:pt idx="28">
                  <c:v>34</c:v>
                </c:pt>
                <c:pt idx="29">
                  <c:v>62</c:v>
                </c:pt>
                <c:pt idx="30">
                  <c:v>105</c:v>
                </c:pt>
                <c:pt idx="31">
                  <c:v>67</c:v>
                </c:pt>
                <c:pt idx="32">
                  <c:v>40</c:v>
                </c:pt>
                <c:pt idx="33">
                  <c:v>54</c:v>
                </c:pt>
                <c:pt idx="34">
                  <c:v>176</c:v>
                </c:pt>
                <c:pt idx="35">
                  <c:v>87</c:v>
                </c:pt>
                <c:pt idx="36">
                  <c:v>58</c:v>
                </c:pt>
                <c:pt idx="37">
                  <c:v>25</c:v>
                </c:pt>
                <c:pt idx="38">
                  <c:v>60</c:v>
                </c:pt>
                <c:pt idx="39">
                  <c:v>42</c:v>
                </c:pt>
                <c:pt idx="40">
                  <c:v>243</c:v>
                </c:pt>
                <c:pt idx="41">
                  <c:v>62</c:v>
                </c:pt>
                <c:pt idx="42">
                  <c:v>50</c:v>
                </c:pt>
                <c:pt idx="43">
                  <c:v>79</c:v>
                </c:pt>
                <c:pt idx="44">
                  <c:v>70</c:v>
                </c:pt>
                <c:pt idx="45">
                  <c:v>49</c:v>
                </c:pt>
                <c:pt idx="46">
                  <c:v>90</c:v>
                </c:pt>
                <c:pt idx="47">
                  <c:v>65</c:v>
                </c:pt>
                <c:pt idx="48">
                  <c:v>65</c:v>
                </c:pt>
                <c:pt idx="49">
                  <c:v>124</c:v>
                </c:pt>
                <c:pt idx="50">
                  <c:v>182</c:v>
                </c:pt>
                <c:pt idx="51">
                  <c:v>172</c:v>
                </c:pt>
                <c:pt idx="52">
                  <c:v>116</c:v>
                </c:pt>
                <c:pt idx="53">
                  <c:v>84</c:v>
                </c:pt>
                <c:pt idx="54">
                  <c:v>62</c:v>
                </c:pt>
                <c:pt idx="55">
                  <c:v>98</c:v>
                </c:pt>
                <c:pt idx="56">
                  <c:v>86</c:v>
                </c:pt>
                <c:pt idx="57">
                  <c:v>41</c:v>
                </c:pt>
                <c:pt idx="58">
                  <c:v>82</c:v>
                </c:pt>
                <c:pt idx="59">
                  <c:v>108</c:v>
                </c:pt>
                <c:pt idx="60">
                  <c:v>136</c:v>
                </c:pt>
                <c:pt idx="61">
                  <c:v>225</c:v>
                </c:pt>
                <c:pt idx="62">
                  <c:v>140</c:v>
                </c:pt>
                <c:pt idx="63">
                  <c:v>76</c:v>
                </c:pt>
                <c:pt idx="64">
                  <c:v>115</c:v>
                </c:pt>
                <c:pt idx="65">
                  <c:v>118</c:v>
                </c:pt>
                <c:pt idx="66">
                  <c:v>151</c:v>
                </c:pt>
                <c:pt idx="67">
                  <c:v>128</c:v>
                </c:pt>
                <c:pt idx="68">
                  <c:v>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94432"/>
        <c:axId val="91886720"/>
      </c:lineChart>
      <c:catAx>
        <c:axId val="91794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91886720"/>
        <c:crosses val="autoZero"/>
        <c:auto val="1"/>
        <c:lblAlgn val="ctr"/>
        <c:lblOffset val="100"/>
        <c:noMultiLvlLbl val="0"/>
      </c:catAx>
      <c:valAx>
        <c:axId val="91886720"/>
        <c:scaling>
          <c:orientation val="minMax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crossAx val="917944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4619750283768447"/>
          <c:y val="0.19292340820346421"/>
          <c:w val="0.21490730230798352"/>
          <c:h val="0.14932924499749459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134970610531449"/>
          <c:y val="9.5011899736309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7168951783125011"/>
          <c:w val="0.854901546967756"/>
          <c:h val="0.64790656412703651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cat>
            <c:multiLvlStrRef>
              <c:f>対前年同月比データ!$H$98:$I$154</c:f>
              <c:multiLvlStrCache>
                <c:ptCount val="57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</c:lvl>
                <c:lvl>
                  <c:pt idx="0">
                    <c:v>H23</c:v>
                  </c:pt>
                  <c:pt idx="12">
                    <c:v>H24</c:v>
                  </c:pt>
                  <c:pt idx="24">
                    <c:v>H25</c:v>
                  </c:pt>
                  <c:pt idx="36">
                    <c:v>H26</c:v>
                  </c:pt>
                  <c:pt idx="48">
                    <c:v>H27</c:v>
                  </c:pt>
                </c:lvl>
              </c:multiLvlStrCache>
            </c:multiLvlStrRef>
          </c:cat>
          <c:val>
            <c:numRef>
              <c:f>対前年同月比データ!$J$98:$J$154</c:f>
              <c:numCache>
                <c:formatCode>0.0%</c:formatCode>
                <c:ptCount val="57"/>
                <c:pt idx="0">
                  <c:v>0.70636215334420882</c:v>
                </c:pt>
                <c:pt idx="1">
                  <c:v>0.60346964064436182</c:v>
                </c:pt>
                <c:pt idx="2">
                  <c:v>0.5785310734463277</c:v>
                </c:pt>
                <c:pt idx="3">
                  <c:v>0.80759493670886073</c:v>
                </c:pt>
                <c:pt idx="4">
                  <c:v>1.5928143712574849</c:v>
                </c:pt>
                <c:pt idx="5">
                  <c:v>0.7763496143958869</c:v>
                </c:pt>
                <c:pt idx="6">
                  <c:v>0.89667896678966785</c:v>
                </c:pt>
                <c:pt idx="7">
                  <c:v>0.90185950413223137</c:v>
                </c:pt>
                <c:pt idx="8">
                  <c:v>0.86967418546365916</c:v>
                </c:pt>
                <c:pt idx="9">
                  <c:v>1.2174556213017751</c:v>
                </c:pt>
                <c:pt idx="10">
                  <c:v>0.99817518248175185</c:v>
                </c:pt>
                <c:pt idx="11">
                  <c:v>1.2130281690140845</c:v>
                </c:pt>
                <c:pt idx="12">
                  <c:v>2.2448036951501154</c:v>
                </c:pt>
                <c:pt idx="13">
                  <c:v>1.8172484599589322</c:v>
                </c:pt>
                <c:pt idx="14">
                  <c:v>2.00390625</c:v>
                </c:pt>
                <c:pt idx="15">
                  <c:v>1.4169278996865204</c:v>
                </c:pt>
                <c:pt idx="16">
                  <c:v>0.7678571428571429</c:v>
                </c:pt>
                <c:pt idx="17">
                  <c:v>1.7632450331125828</c:v>
                </c:pt>
                <c:pt idx="18">
                  <c:v>1.8998628257887518</c:v>
                </c:pt>
                <c:pt idx="19">
                  <c:v>1.438717067583047</c:v>
                </c:pt>
                <c:pt idx="20">
                  <c:v>1.4178674351585014</c:v>
                </c:pt>
                <c:pt idx="21">
                  <c:v>1.0376670716889429</c:v>
                </c:pt>
                <c:pt idx="22">
                  <c:v>2.0621572212065815</c:v>
                </c:pt>
                <c:pt idx="23">
                  <c:v>1.6618287373004355</c:v>
                </c:pt>
                <c:pt idx="24">
                  <c:v>1.176954732510288</c:v>
                </c:pt>
                <c:pt idx="25">
                  <c:v>1.1107344632768361</c:v>
                </c:pt>
                <c:pt idx="26">
                  <c:v>1.4678362573099415</c:v>
                </c:pt>
                <c:pt idx="27">
                  <c:v>2.25</c:v>
                </c:pt>
                <c:pt idx="28">
                  <c:v>1.5679314565483475</c:v>
                </c:pt>
                <c:pt idx="29">
                  <c:v>1.1211267605633803</c:v>
                </c:pt>
                <c:pt idx="30">
                  <c:v>0.84909747292418769</c:v>
                </c:pt>
                <c:pt idx="31">
                  <c:v>1.0796178343949046</c:v>
                </c:pt>
                <c:pt idx="32">
                  <c:v>1.4552845528455285</c:v>
                </c:pt>
                <c:pt idx="33">
                  <c:v>1.1873536299765808</c:v>
                </c:pt>
                <c:pt idx="34">
                  <c:v>1.4459219858156029</c:v>
                </c:pt>
                <c:pt idx="35">
                  <c:v>1.0794759825327511</c:v>
                </c:pt>
                <c:pt idx="36">
                  <c:v>0.81031468531468531</c:v>
                </c:pt>
                <c:pt idx="37">
                  <c:v>1.167853509664293</c:v>
                </c:pt>
                <c:pt idx="38">
                  <c:v>0.9807436918990704</c:v>
                </c:pt>
                <c:pt idx="39">
                  <c:v>0.80973451327433632</c:v>
                </c:pt>
                <c:pt idx="40">
                  <c:v>0.85870413739266194</c:v>
                </c:pt>
                <c:pt idx="41">
                  <c:v>0.87939698492462315</c:v>
                </c:pt>
                <c:pt idx="42">
                  <c:v>1.0017006802721089</c:v>
                </c:pt>
                <c:pt idx="43">
                  <c:v>0.98967551622418881</c:v>
                </c:pt>
                <c:pt idx="44">
                  <c:v>1.011173184357542</c:v>
                </c:pt>
                <c:pt idx="45">
                  <c:v>0.81459566074950696</c:v>
                </c:pt>
                <c:pt idx="46">
                  <c:v>0.69343960760269774</c:v>
                </c:pt>
                <c:pt idx="47">
                  <c:v>0.76618122977346281</c:v>
                </c:pt>
                <c:pt idx="48">
                  <c:v>1.3430420711974109</c:v>
                </c:pt>
                <c:pt idx="49">
                  <c:v>1.259581881533101</c:v>
                </c:pt>
                <c:pt idx="50">
                  <c:v>1.1225457007447528</c:v>
                </c:pt>
                <c:pt idx="51">
                  <c:v>0.85610200364298727</c:v>
                </c:pt>
                <c:pt idx="52">
                  <c:v>1.2009090909090909</c:v>
                </c:pt>
                <c:pt idx="53">
                  <c:v>1.3342857142857143</c:v>
                </c:pt>
                <c:pt idx="54">
                  <c:v>1.234295415959253</c:v>
                </c:pt>
                <c:pt idx="55">
                  <c:v>0.91728763040238448</c:v>
                </c:pt>
                <c:pt idx="56">
                  <c:v>1.0345303867403315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cat>
            <c:multiLvlStrRef>
              <c:f>対前年同月比データ!$H$98:$I$154</c:f>
              <c:multiLvlStrCache>
                <c:ptCount val="57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</c:lvl>
                <c:lvl>
                  <c:pt idx="0">
                    <c:v>H23</c:v>
                  </c:pt>
                  <c:pt idx="12">
                    <c:v>H24</c:v>
                  </c:pt>
                  <c:pt idx="24">
                    <c:v>H25</c:v>
                  </c:pt>
                  <c:pt idx="36">
                    <c:v>H26</c:v>
                  </c:pt>
                  <c:pt idx="48">
                    <c:v>H27</c:v>
                  </c:pt>
                </c:lvl>
              </c:multiLvlStrCache>
            </c:multiLvlStrRef>
          </c:cat>
          <c:val>
            <c:numRef>
              <c:f>対前年同月比データ!$K$98:$K$154</c:f>
              <c:numCache>
                <c:formatCode>0.0%</c:formatCode>
                <c:ptCount val="57"/>
                <c:pt idx="0">
                  <c:v>0.94827586206896552</c:v>
                </c:pt>
                <c:pt idx="1">
                  <c:v>0.70652173913043481</c:v>
                </c:pt>
                <c:pt idx="2">
                  <c:v>0.83783783783783783</c:v>
                </c:pt>
                <c:pt idx="3">
                  <c:v>1.0606060606060606</c:v>
                </c:pt>
                <c:pt idx="4">
                  <c:v>1.1298701298701299</c:v>
                </c:pt>
                <c:pt idx="5">
                  <c:v>0.65</c:v>
                </c:pt>
                <c:pt idx="6">
                  <c:v>1.096774193548387</c:v>
                </c:pt>
                <c:pt idx="7">
                  <c:v>0.71641791044776115</c:v>
                </c:pt>
                <c:pt idx="8">
                  <c:v>1.4666666666666666</c:v>
                </c:pt>
                <c:pt idx="9">
                  <c:v>0.81818181818181823</c:v>
                </c:pt>
                <c:pt idx="10">
                  <c:v>0.56756756756756754</c:v>
                </c:pt>
                <c:pt idx="11">
                  <c:v>1.0652173913043479</c:v>
                </c:pt>
                <c:pt idx="12">
                  <c:v>1.8181818181818181</c:v>
                </c:pt>
                <c:pt idx="13">
                  <c:v>1.1846153846153846</c:v>
                </c:pt>
                <c:pt idx="14">
                  <c:v>1.3010752688172043</c:v>
                </c:pt>
                <c:pt idx="15">
                  <c:v>1.3</c:v>
                </c:pt>
                <c:pt idx="16">
                  <c:v>1.0459770114942528</c:v>
                </c:pt>
                <c:pt idx="17">
                  <c:v>1.5769230769230769</c:v>
                </c:pt>
                <c:pt idx="18">
                  <c:v>1.6176470588235294</c:v>
                </c:pt>
                <c:pt idx="19">
                  <c:v>0.71875</c:v>
                </c:pt>
                <c:pt idx="20">
                  <c:v>0.80303030303030298</c:v>
                </c:pt>
                <c:pt idx="21">
                  <c:v>0.57407407407407407</c:v>
                </c:pt>
                <c:pt idx="22">
                  <c:v>2.9523809523809526</c:v>
                </c:pt>
                <c:pt idx="23">
                  <c:v>1.1428571428571428</c:v>
                </c:pt>
                <c:pt idx="24">
                  <c:v>0.93</c:v>
                </c:pt>
                <c:pt idx="25">
                  <c:v>0.96103896103896103</c:v>
                </c:pt>
                <c:pt idx="26">
                  <c:v>1.1239669421487604</c:v>
                </c:pt>
                <c:pt idx="27">
                  <c:v>1.3846153846153846</c:v>
                </c:pt>
                <c:pt idx="28">
                  <c:v>1.1648351648351649</c:v>
                </c:pt>
                <c:pt idx="29">
                  <c:v>1.6097560975609757</c:v>
                </c:pt>
                <c:pt idx="30">
                  <c:v>1.0181818181818181</c:v>
                </c:pt>
                <c:pt idx="31">
                  <c:v>1.318840579710145</c:v>
                </c:pt>
                <c:pt idx="32">
                  <c:v>2.1132075471698113</c:v>
                </c:pt>
                <c:pt idx="33">
                  <c:v>2</c:v>
                </c:pt>
                <c:pt idx="34">
                  <c:v>1.6451612903225807</c:v>
                </c:pt>
                <c:pt idx="35">
                  <c:v>1.1785714285714286</c:v>
                </c:pt>
                <c:pt idx="36">
                  <c:v>0.86021505376344087</c:v>
                </c:pt>
                <c:pt idx="37">
                  <c:v>1.2297297297297298</c:v>
                </c:pt>
                <c:pt idx="38">
                  <c:v>0.96323529411764708</c:v>
                </c:pt>
                <c:pt idx="39">
                  <c:v>1.2777777777777777</c:v>
                </c:pt>
                <c:pt idx="40">
                  <c:v>1.0188679245283019</c:v>
                </c:pt>
                <c:pt idx="41">
                  <c:v>0.65909090909090906</c:v>
                </c:pt>
                <c:pt idx="42">
                  <c:v>0.9464285714285714</c:v>
                </c:pt>
                <c:pt idx="43">
                  <c:v>0.65934065934065933</c:v>
                </c:pt>
                <c:pt idx="44">
                  <c:v>0.8125</c:v>
                </c:pt>
                <c:pt idx="45">
                  <c:v>0.64516129032258063</c:v>
                </c:pt>
                <c:pt idx="46">
                  <c:v>0.46078431372549017</c:v>
                </c:pt>
                <c:pt idx="47">
                  <c:v>0.74242424242424243</c:v>
                </c:pt>
                <c:pt idx="48">
                  <c:v>0.625</c:v>
                </c:pt>
                <c:pt idx="49">
                  <c:v>1.2087912087912087</c:v>
                </c:pt>
                <c:pt idx="50">
                  <c:v>0.84732824427480913</c:v>
                </c:pt>
                <c:pt idx="51">
                  <c:v>0.73913043478260865</c:v>
                </c:pt>
                <c:pt idx="52">
                  <c:v>1.1759259259259258</c:v>
                </c:pt>
                <c:pt idx="53">
                  <c:v>0.93103448275862066</c:v>
                </c:pt>
                <c:pt idx="54">
                  <c:v>1.1603773584905661</c:v>
                </c:pt>
                <c:pt idx="55">
                  <c:v>1.3333333333333333</c:v>
                </c:pt>
                <c:pt idx="56">
                  <c:v>0.97802197802197799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cat>
            <c:multiLvlStrRef>
              <c:f>対前年同月比データ!$H$98:$I$154</c:f>
              <c:multiLvlStrCache>
                <c:ptCount val="57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</c:lvl>
                <c:lvl>
                  <c:pt idx="0">
                    <c:v>H23</c:v>
                  </c:pt>
                  <c:pt idx="12">
                    <c:v>H24</c:v>
                  </c:pt>
                  <c:pt idx="24">
                    <c:v>H25</c:v>
                  </c:pt>
                  <c:pt idx="36">
                    <c:v>H26</c:v>
                  </c:pt>
                  <c:pt idx="48">
                    <c:v>H27</c:v>
                  </c:pt>
                </c:lvl>
              </c:multiLvlStrCache>
            </c:multiLvlStrRef>
          </c:cat>
          <c:val>
            <c:numRef>
              <c:f>対前年同月比データ!$L$98:$L$154</c:f>
              <c:numCache>
                <c:formatCode>0.0%</c:formatCode>
                <c:ptCount val="57"/>
                <c:pt idx="0">
                  <c:v>0.82804232804232802</c:v>
                </c:pt>
                <c:pt idx="1">
                  <c:v>0.45664739884393063</c:v>
                </c:pt>
                <c:pt idx="2">
                  <c:v>0.65130260521042083</c:v>
                </c:pt>
                <c:pt idx="3">
                  <c:v>0.96296296296296291</c:v>
                </c:pt>
                <c:pt idx="4">
                  <c:v>1.89</c:v>
                </c:pt>
                <c:pt idx="5">
                  <c:v>1.0239130434782608</c:v>
                </c:pt>
                <c:pt idx="6">
                  <c:v>0.98938428874734607</c:v>
                </c:pt>
                <c:pt idx="7">
                  <c:v>0.90443686006825941</c:v>
                </c:pt>
                <c:pt idx="8">
                  <c:v>0.91600000000000004</c:v>
                </c:pt>
                <c:pt idx="9">
                  <c:v>0.9754464285714286</c:v>
                </c:pt>
                <c:pt idx="10">
                  <c:v>1.1644295302013423</c:v>
                </c:pt>
                <c:pt idx="11">
                  <c:v>1.2994011976047903</c:v>
                </c:pt>
                <c:pt idx="12">
                  <c:v>1.6805111821086263</c:v>
                </c:pt>
                <c:pt idx="13">
                  <c:v>2.1012658227848102</c:v>
                </c:pt>
                <c:pt idx="14">
                  <c:v>1.4153846153846155</c:v>
                </c:pt>
                <c:pt idx="15">
                  <c:v>1.0427350427350428</c:v>
                </c:pt>
                <c:pt idx="16">
                  <c:v>0.57936507936507942</c:v>
                </c:pt>
                <c:pt idx="17">
                  <c:v>1.1295116772823779</c:v>
                </c:pt>
                <c:pt idx="18">
                  <c:v>1.4592274678111588</c:v>
                </c:pt>
                <c:pt idx="19">
                  <c:v>1.230188679245283</c:v>
                </c:pt>
                <c:pt idx="20">
                  <c:v>1.0895196506550218</c:v>
                </c:pt>
                <c:pt idx="21">
                  <c:v>1.2196796338672768</c:v>
                </c:pt>
                <c:pt idx="22">
                  <c:v>1.5561959654178674</c:v>
                </c:pt>
                <c:pt idx="23">
                  <c:v>1.2350230414746544</c:v>
                </c:pt>
                <c:pt idx="24">
                  <c:v>1.102661596958175</c:v>
                </c:pt>
                <c:pt idx="25">
                  <c:v>0.97590361445783136</c:v>
                </c:pt>
                <c:pt idx="26">
                  <c:v>1.691304347826087</c:v>
                </c:pt>
                <c:pt idx="27">
                  <c:v>1.4754098360655739</c:v>
                </c:pt>
                <c:pt idx="28">
                  <c:v>1.4200913242009132</c:v>
                </c:pt>
                <c:pt idx="29">
                  <c:v>0.96804511278195493</c:v>
                </c:pt>
                <c:pt idx="30">
                  <c:v>0.90588235294117647</c:v>
                </c:pt>
                <c:pt idx="31">
                  <c:v>1.1196319018404908</c:v>
                </c:pt>
                <c:pt idx="32">
                  <c:v>1.811623246492986</c:v>
                </c:pt>
                <c:pt idx="33">
                  <c:v>1.1313320825515947</c:v>
                </c:pt>
                <c:pt idx="34">
                  <c:v>1.5462962962962963</c:v>
                </c:pt>
                <c:pt idx="35">
                  <c:v>1.1268656716417911</c:v>
                </c:pt>
                <c:pt idx="36">
                  <c:v>0.78965517241379313</c:v>
                </c:pt>
                <c:pt idx="37">
                  <c:v>1.2427983539094649</c:v>
                </c:pt>
                <c:pt idx="38">
                  <c:v>0.96915167095115684</c:v>
                </c:pt>
                <c:pt idx="39">
                  <c:v>1.0638888888888889</c:v>
                </c:pt>
                <c:pt idx="40">
                  <c:v>1.0016077170418007</c:v>
                </c:pt>
                <c:pt idx="41">
                  <c:v>1.2485436893203883</c:v>
                </c:pt>
                <c:pt idx="42">
                  <c:v>0.81655844155844159</c:v>
                </c:pt>
                <c:pt idx="43">
                  <c:v>1.0602739726027397</c:v>
                </c:pt>
                <c:pt idx="44">
                  <c:v>0.95243362831858402</c:v>
                </c:pt>
                <c:pt idx="45">
                  <c:v>0.69485903814262018</c:v>
                </c:pt>
                <c:pt idx="46">
                  <c:v>0.79640718562874246</c:v>
                </c:pt>
                <c:pt idx="47">
                  <c:v>1.0281456953642385</c:v>
                </c:pt>
                <c:pt idx="48">
                  <c:v>0.86462882096069871</c:v>
                </c:pt>
                <c:pt idx="49">
                  <c:v>1.5960264900662251</c:v>
                </c:pt>
                <c:pt idx="50">
                  <c:v>1.4893899204244032</c:v>
                </c:pt>
                <c:pt idx="51">
                  <c:v>0.88642297650130553</c:v>
                </c:pt>
                <c:pt idx="52">
                  <c:v>1.0192616372391654</c:v>
                </c:pt>
                <c:pt idx="53">
                  <c:v>1.1446345256609642</c:v>
                </c:pt>
                <c:pt idx="54">
                  <c:v>1.3996023856858848</c:v>
                </c:pt>
                <c:pt idx="55">
                  <c:v>0.90826873385012918</c:v>
                </c:pt>
                <c:pt idx="56">
                  <c:v>1.0139372822299653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cat>
            <c:multiLvlStrRef>
              <c:f>対前年同月比データ!$H$98:$I$154</c:f>
              <c:multiLvlStrCache>
                <c:ptCount val="57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</c:lvl>
                <c:lvl>
                  <c:pt idx="0">
                    <c:v>H23</c:v>
                  </c:pt>
                  <c:pt idx="12">
                    <c:v>H24</c:v>
                  </c:pt>
                  <c:pt idx="24">
                    <c:v>H25</c:v>
                  </c:pt>
                  <c:pt idx="36">
                    <c:v>H26</c:v>
                  </c:pt>
                  <c:pt idx="48">
                    <c:v>H27</c:v>
                  </c:pt>
                </c:lvl>
              </c:multiLvlStrCache>
            </c:multiLvlStrRef>
          </c:cat>
          <c:val>
            <c:numRef>
              <c:f>対前年同月比データ!$M$98:$M$154</c:f>
              <c:numCache>
                <c:formatCode>0.0%</c:formatCode>
                <c:ptCount val="57"/>
                <c:pt idx="0">
                  <c:v>0.3672316384180791</c:v>
                </c:pt>
                <c:pt idx="1">
                  <c:v>0.94387755102040816</c:v>
                </c:pt>
                <c:pt idx="2">
                  <c:v>0.3418181818181818</c:v>
                </c:pt>
                <c:pt idx="3">
                  <c:v>0.42016806722689076</c:v>
                </c:pt>
                <c:pt idx="4">
                  <c:v>1.1570680628272252</c:v>
                </c:pt>
                <c:pt idx="5">
                  <c:v>0.34033613445378152</c:v>
                </c:pt>
                <c:pt idx="6">
                  <c:v>0.6964285714285714</c:v>
                </c:pt>
                <c:pt idx="7">
                  <c:v>0.99596774193548387</c:v>
                </c:pt>
                <c:pt idx="8">
                  <c:v>0.67193675889328064</c:v>
                </c:pt>
                <c:pt idx="9">
                  <c:v>2.0493827160493829</c:v>
                </c:pt>
                <c:pt idx="10">
                  <c:v>0.84037558685446012</c:v>
                </c:pt>
                <c:pt idx="11">
                  <c:v>1.0957446808510638</c:v>
                </c:pt>
                <c:pt idx="12">
                  <c:v>5.3230769230769228</c:v>
                </c:pt>
                <c:pt idx="13">
                  <c:v>1.6756756756756757</c:v>
                </c:pt>
                <c:pt idx="14">
                  <c:v>4.7340425531914896</c:v>
                </c:pt>
                <c:pt idx="15">
                  <c:v>3.25</c:v>
                </c:pt>
                <c:pt idx="16">
                  <c:v>1.3031674208144797</c:v>
                </c:pt>
                <c:pt idx="17">
                  <c:v>5.5679012345679011</c:v>
                </c:pt>
                <c:pt idx="18">
                  <c:v>3.0512820512820511</c:v>
                </c:pt>
                <c:pt idx="19">
                  <c:v>2.165991902834008</c:v>
                </c:pt>
                <c:pt idx="20">
                  <c:v>2.5411764705882351</c:v>
                </c:pt>
                <c:pt idx="21">
                  <c:v>0.87349397590361444</c:v>
                </c:pt>
                <c:pt idx="22">
                  <c:v>2.9385474860335195</c:v>
                </c:pt>
                <c:pt idx="23">
                  <c:v>2.6844660194174756</c:v>
                </c:pt>
                <c:pt idx="24">
                  <c:v>1.3612716763005781</c:v>
                </c:pt>
                <c:pt idx="25">
                  <c:v>1.3645161290322581</c:v>
                </c:pt>
                <c:pt idx="26">
                  <c:v>1.3303370786516855</c:v>
                </c:pt>
                <c:pt idx="27">
                  <c:v>3.6553846153846155</c:v>
                </c:pt>
                <c:pt idx="28">
                  <c:v>1.9201388888888888</c:v>
                </c:pt>
                <c:pt idx="29">
                  <c:v>1.2128603104212861</c:v>
                </c:pt>
                <c:pt idx="30">
                  <c:v>0.75294117647058822</c:v>
                </c:pt>
                <c:pt idx="31">
                  <c:v>1</c:v>
                </c:pt>
                <c:pt idx="32">
                  <c:v>0.96296296296296291</c:v>
                </c:pt>
                <c:pt idx="33">
                  <c:v>1.203448275862069</c:v>
                </c:pt>
                <c:pt idx="34">
                  <c:v>1.3193916349809887</c:v>
                </c:pt>
                <c:pt idx="35">
                  <c:v>1.0235081374321882</c:v>
                </c:pt>
                <c:pt idx="36">
                  <c:v>0.82590233545647562</c:v>
                </c:pt>
                <c:pt idx="37">
                  <c:v>1.0709219858156029</c:v>
                </c:pt>
                <c:pt idx="38">
                  <c:v>1</c:v>
                </c:pt>
                <c:pt idx="39">
                  <c:v>0.60606060606060608</c:v>
                </c:pt>
                <c:pt idx="40">
                  <c:v>0.66726943942133821</c:v>
                </c:pt>
                <c:pt idx="41">
                  <c:v>0.58500914076782451</c:v>
                </c:pt>
                <c:pt idx="42">
                  <c:v>1.2700892857142858</c:v>
                </c:pt>
                <c:pt idx="43">
                  <c:v>0.94953271028037378</c:v>
                </c:pt>
                <c:pt idx="44">
                  <c:v>1.1923076923076923</c:v>
                </c:pt>
                <c:pt idx="45">
                  <c:v>1.0515759312320916</c:v>
                </c:pt>
                <c:pt idx="46">
                  <c:v>0.60374639769452454</c:v>
                </c:pt>
                <c:pt idx="47">
                  <c:v>0.48939929328621906</c:v>
                </c:pt>
                <c:pt idx="48">
                  <c:v>2.0539845758354756</c:v>
                </c:pt>
                <c:pt idx="49">
                  <c:v>0.82119205298013243</c:v>
                </c:pt>
                <c:pt idx="50">
                  <c:v>0.71621621621621623</c:v>
                </c:pt>
                <c:pt idx="51">
                  <c:v>0.85</c:v>
                </c:pt>
                <c:pt idx="52">
                  <c:v>1.5149051490514904</c:v>
                </c:pt>
                <c:pt idx="53">
                  <c:v>1.825</c:v>
                </c:pt>
                <c:pt idx="54">
                  <c:v>1.101933216168717</c:v>
                </c:pt>
                <c:pt idx="55">
                  <c:v>0.88188976377952755</c:v>
                </c:pt>
                <c:pt idx="56">
                  <c:v>1.0806451612903225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5072"/>
        <c:axId val="96313728"/>
      </c:lineChart>
      <c:catAx>
        <c:axId val="96275072"/>
        <c:scaling>
          <c:orientation val="minMax"/>
        </c:scaling>
        <c:delete val="0"/>
        <c:axPos val="b"/>
        <c:majorTickMark val="in"/>
        <c:minorTickMark val="none"/>
        <c:tickLblPos val="nextTo"/>
        <c:crossAx val="96313728"/>
        <c:crosses val="autoZero"/>
        <c:auto val="1"/>
        <c:lblAlgn val="ctr"/>
        <c:lblOffset val="100"/>
        <c:noMultiLvlLbl val="0"/>
      </c:catAx>
      <c:valAx>
        <c:axId val="96313728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9627507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3893613820404571"/>
          <c:y val="0.21704849830834097"/>
          <c:w val="0.15943588845495651"/>
          <c:h val="0.2248070040196023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34</xdr:row>
      <xdr:rowOff>200025</xdr:rowOff>
    </xdr:from>
    <xdr:to>
      <xdr:col>28</xdr:col>
      <xdr:colOff>6600825</xdr:colOff>
      <xdr:row>46</xdr:row>
      <xdr:rowOff>257175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12</xdr:row>
      <xdr:rowOff>0</xdr:rowOff>
    </xdr:from>
    <xdr:to>
      <xdr:col>28</xdr:col>
      <xdr:colOff>0</xdr:colOff>
      <xdr:row>12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85724</xdr:rowOff>
    </xdr:from>
    <xdr:to>
      <xdr:col>12</xdr:col>
      <xdr:colOff>590550</xdr:colOff>
      <xdr:row>35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34</xdr:row>
      <xdr:rowOff>142875</xdr:rowOff>
    </xdr:from>
    <xdr:to>
      <xdr:col>12</xdr:col>
      <xdr:colOff>638175</xdr:colOff>
      <xdr:row>64</xdr:row>
      <xdr:rowOff>66675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28</xdr:row>
      <xdr:rowOff>95250</xdr:rowOff>
    </xdr:from>
    <xdr:to>
      <xdr:col>13</xdr:col>
      <xdr:colOff>266700</xdr:colOff>
      <xdr:row>52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0.07925</cdr:y>
    </cdr:from>
    <cdr:to>
      <cdr:x>0.21916</cdr:x>
      <cdr:y>0.17482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323849"/>
          <a:ext cx="14382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de\Users\226826@a.pref.fukushima.lg.jp\Desktop\H26&#20304;&#34276;(&#26376;&#22577;backup20150205)\1.&#24314;&#31689;&#22522;&#28310;&#27861;\03_&#20303;&#23429;&#30528;&#24037;&#32113;&#35336;\2612\h26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ページ"/>
      <sheetName val="２・３ページ"/>
      <sheetName val="４・５ページ"/>
      <sheetName val="年度データ "/>
      <sheetName val="推移データ"/>
      <sheetName val="対前年同月比データ"/>
    </sheetNames>
    <sheetDataSet>
      <sheetData sheetId="0" refreshError="1"/>
      <sheetData sheetId="1" refreshError="1"/>
      <sheetData sheetId="2" refreshError="1">
        <row r="3">
          <cell r="G3">
            <v>280</v>
          </cell>
        </row>
        <row r="30">
          <cell r="U30">
            <v>3</v>
          </cell>
        </row>
        <row r="31">
          <cell r="U31">
            <v>1</v>
          </cell>
        </row>
        <row r="32">
          <cell r="U32">
            <v>1</v>
          </cell>
        </row>
        <row r="62">
          <cell r="E62">
            <v>0</v>
          </cell>
          <cell r="G62">
            <v>0</v>
          </cell>
          <cell r="I62">
            <v>0</v>
          </cell>
          <cell r="K62">
            <v>0</v>
          </cell>
          <cell r="M62">
            <v>0</v>
          </cell>
          <cell r="Q62">
            <v>0</v>
          </cell>
          <cell r="S62">
            <v>0</v>
          </cell>
          <cell r="U62">
            <v>0</v>
          </cell>
          <cell r="Y62">
            <v>0</v>
          </cell>
          <cell r="AA62">
            <v>0</v>
          </cell>
        </row>
        <row r="63">
          <cell r="E63">
            <v>12</v>
          </cell>
          <cell r="G63">
            <v>11</v>
          </cell>
          <cell r="I63">
            <v>23</v>
          </cell>
          <cell r="K63">
            <v>28</v>
          </cell>
          <cell r="M63">
            <v>35</v>
          </cell>
          <cell r="Q63">
            <v>39</v>
          </cell>
          <cell r="S63">
            <v>17</v>
          </cell>
          <cell r="U63">
            <v>14</v>
          </cell>
          <cell r="Y63">
            <v>19</v>
          </cell>
          <cell r="AA63">
            <v>6</v>
          </cell>
        </row>
      </sheetData>
      <sheetData sheetId="3" refreshError="1"/>
      <sheetData sheetId="4" refreshError="1">
        <row r="77">
          <cell r="G77">
            <v>194</v>
          </cell>
        </row>
        <row r="84">
          <cell r="G84">
            <v>175</v>
          </cell>
        </row>
        <row r="88">
          <cell r="G88">
            <v>89</v>
          </cell>
        </row>
        <row r="92">
          <cell r="G92">
            <v>45</v>
          </cell>
          <cell r="I92">
            <v>98</v>
          </cell>
        </row>
        <row r="95">
          <cell r="G95">
            <v>31</v>
          </cell>
          <cell r="I95">
            <v>25</v>
          </cell>
        </row>
        <row r="96">
          <cell r="G96">
            <v>4</v>
          </cell>
          <cell r="I96">
            <v>8</v>
          </cell>
        </row>
        <row r="101">
          <cell r="G101">
            <v>209</v>
          </cell>
        </row>
        <row r="102">
          <cell r="G102">
            <v>180</v>
          </cell>
        </row>
        <row r="111">
          <cell r="C111">
            <v>825</v>
          </cell>
          <cell r="D111">
            <v>170</v>
          </cell>
          <cell r="E111">
            <v>227</v>
          </cell>
          <cell r="F111">
            <v>49</v>
          </cell>
          <cell r="G111">
            <v>115</v>
          </cell>
          <cell r="H111">
            <v>38</v>
          </cell>
          <cell r="I111">
            <v>11</v>
          </cell>
          <cell r="J111">
            <v>62</v>
          </cell>
          <cell r="K111">
            <v>153</v>
          </cell>
        </row>
        <row r="112">
          <cell r="C112">
            <v>896</v>
          </cell>
          <cell r="D112">
            <v>164</v>
          </cell>
          <cell r="E112">
            <v>253</v>
          </cell>
          <cell r="F112">
            <v>84</v>
          </cell>
          <cell r="G112">
            <v>72</v>
          </cell>
          <cell r="H112">
            <v>18</v>
          </cell>
          <cell r="I112">
            <v>4</v>
          </cell>
          <cell r="J112">
            <v>71</v>
          </cell>
          <cell r="K112">
            <v>230</v>
          </cell>
        </row>
        <row r="113">
          <cell r="C113">
            <v>1000</v>
          </cell>
          <cell r="D113">
            <v>314</v>
          </cell>
          <cell r="E113">
            <v>155</v>
          </cell>
          <cell r="F113">
            <v>55</v>
          </cell>
          <cell r="G113">
            <v>133</v>
          </cell>
          <cell r="H113">
            <v>19</v>
          </cell>
          <cell r="I113">
            <v>7</v>
          </cell>
          <cell r="J113">
            <v>103</v>
          </cell>
          <cell r="K113">
            <v>214</v>
          </cell>
        </row>
        <row r="114">
          <cell r="C114">
            <v>1034</v>
          </cell>
          <cell r="D114">
            <v>261</v>
          </cell>
          <cell r="E114">
            <v>301</v>
          </cell>
          <cell r="F114">
            <v>64</v>
          </cell>
          <cell r="G114">
            <v>104</v>
          </cell>
          <cell r="H114">
            <v>15</v>
          </cell>
          <cell r="I114">
            <v>8</v>
          </cell>
          <cell r="J114">
            <v>83</v>
          </cell>
          <cell r="K114">
            <v>198</v>
          </cell>
        </row>
        <row r="115">
          <cell r="C115">
            <v>692</v>
          </cell>
          <cell r="D115">
            <v>187</v>
          </cell>
          <cell r="E115">
            <v>215</v>
          </cell>
          <cell r="F115">
            <v>79</v>
          </cell>
          <cell r="G115">
            <v>58</v>
          </cell>
          <cell r="H115">
            <v>15</v>
          </cell>
          <cell r="I115">
            <v>13</v>
          </cell>
          <cell r="J115">
            <v>38</v>
          </cell>
          <cell r="K115">
            <v>87</v>
          </cell>
        </row>
        <row r="116">
          <cell r="C116">
            <v>1462</v>
          </cell>
          <cell r="D116">
            <v>255</v>
          </cell>
          <cell r="E116">
            <v>625</v>
          </cell>
          <cell r="F116">
            <v>92</v>
          </cell>
          <cell r="G116">
            <v>81</v>
          </cell>
          <cell r="H116">
            <v>33</v>
          </cell>
          <cell r="I116">
            <v>2</v>
          </cell>
          <cell r="J116">
            <v>195</v>
          </cell>
          <cell r="K116">
            <v>179</v>
          </cell>
        </row>
        <row r="117">
          <cell r="C117">
            <v>1048</v>
          </cell>
          <cell r="D117">
            <v>258</v>
          </cell>
          <cell r="E117">
            <v>391</v>
          </cell>
          <cell r="F117">
            <v>49</v>
          </cell>
          <cell r="G117">
            <v>57</v>
          </cell>
          <cell r="H117">
            <v>17</v>
          </cell>
          <cell r="I117">
            <v>3</v>
          </cell>
          <cell r="J117">
            <v>95</v>
          </cell>
          <cell r="K117">
            <v>178</v>
          </cell>
        </row>
        <row r="118">
          <cell r="C118">
            <v>946</v>
          </cell>
          <cell r="D118">
            <v>234</v>
          </cell>
          <cell r="E118">
            <v>281</v>
          </cell>
          <cell r="F118">
            <v>119</v>
          </cell>
          <cell r="G118">
            <v>58</v>
          </cell>
          <cell r="H118">
            <v>11</v>
          </cell>
          <cell r="I118">
            <v>3</v>
          </cell>
          <cell r="J118">
            <v>126</v>
          </cell>
          <cell r="K118">
            <v>114</v>
          </cell>
        </row>
        <row r="119">
          <cell r="C119">
            <v>1155</v>
          </cell>
          <cell r="D119">
            <v>290</v>
          </cell>
          <cell r="E119">
            <v>483</v>
          </cell>
          <cell r="F119">
            <v>69</v>
          </cell>
          <cell r="G119">
            <v>92</v>
          </cell>
          <cell r="H119">
            <v>24</v>
          </cell>
          <cell r="I119">
            <v>8</v>
          </cell>
          <cell r="J119">
            <v>103</v>
          </cell>
          <cell r="K119">
            <v>86</v>
          </cell>
        </row>
        <row r="120">
          <cell r="C120">
            <v>733</v>
          </cell>
          <cell r="D120">
            <v>131</v>
          </cell>
          <cell r="E120">
            <v>241</v>
          </cell>
          <cell r="F120">
            <v>108</v>
          </cell>
          <cell r="G120">
            <v>43</v>
          </cell>
          <cell r="H120">
            <v>12</v>
          </cell>
          <cell r="I120">
            <v>0</v>
          </cell>
          <cell r="J120">
            <v>57</v>
          </cell>
          <cell r="K120">
            <v>141</v>
          </cell>
        </row>
        <row r="121">
          <cell r="C121">
            <v>783</v>
          </cell>
          <cell r="D121">
            <v>160</v>
          </cell>
          <cell r="E121">
            <v>279</v>
          </cell>
          <cell r="F121">
            <v>47</v>
          </cell>
          <cell r="G121">
            <v>69</v>
          </cell>
          <cell r="H121">
            <v>15</v>
          </cell>
          <cell r="I121">
            <v>2</v>
          </cell>
          <cell r="J121">
            <v>43</v>
          </cell>
          <cell r="K121">
            <v>168</v>
          </cell>
        </row>
        <row r="122">
          <cell r="C122">
            <v>759</v>
          </cell>
          <cell r="D122">
            <v>146</v>
          </cell>
          <cell r="E122">
            <v>267</v>
          </cell>
          <cell r="F122">
            <v>80</v>
          </cell>
          <cell r="G122">
            <v>50</v>
          </cell>
          <cell r="H122">
            <v>12</v>
          </cell>
          <cell r="I122">
            <v>1</v>
          </cell>
          <cell r="J122">
            <v>88</v>
          </cell>
          <cell r="K122">
            <v>115</v>
          </cell>
        </row>
        <row r="123">
          <cell r="C123">
            <v>744</v>
          </cell>
          <cell r="D123">
            <v>179</v>
          </cell>
          <cell r="E123">
            <v>224</v>
          </cell>
          <cell r="F123">
            <v>53</v>
          </cell>
          <cell r="G123">
            <v>47</v>
          </cell>
          <cell r="H123">
            <v>12</v>
          </cell>
          <cell r="I123">
            <v>3</v>
          </cell>
          <cell r="J123">
            <v>67</v>
          </cell>
          <cell r="K123">
            <v>159</v>
          </cell>
        </row>
        <row r="124">
          <cell r="C124">
            <v>770</v>
          </cell>
          <cell r="D124">
            <v>175</v>
          </cell>
          <cell r="E124">
            <v>156</v>
          </cell>
          <cell r="F124">
            <v>70</v>
          </cell>
          <cell r="G124">
            <v>115</v>
          </cell>
          <cell r="H124">
            <v>26</v>
          </cell>
          <cell r="I124">
            <v>5</v>
          </cell>
          <cell r="J124">
            <v>77</v>
          </cell>
          <cell r="K124">
            <v>146</v>
          </cell>
        </row>
        <row r="125">
          <cell r="C125">
            <v>921</v>
          </cell>
          <cell r="D125">
            <v>240</v>
          </cell>
          <cell r="E125">
            <v>347</v>
          </cell>
          <cell r="F125">
            <v>49</v>
          </cell>
          <cell r="G125">
            <v>60</v>
          </cell>
          <cell r="H125">
            <v>19</v>
          </cell>
          <cell r="I125">
            <v>7</v>
          </cell>
          <cell r="J125">
            <v>72</v>
          </cell>
          <cell r="K125">
            <v>127</v>
          </cell>
        </row>
        <row r="126">
          <cell r="C126">
            <v>872</v>
          </cell>
          <cell r="D126">
            <v>166</v>
          </cell>
          <cell r="E126">
            <v>337</v>
          </cell>
          <cell r="F126">
            <v>41</v>
          </cell>
          <cell r="G126">
            <v>100</v>
          </cell>
          <cell r="H126">
            <v>30</v>
          </cell>
          <cell r="I126">
            <v>3</v>
          </cell>
          <cell r="J126">
            <v>75</v>
          </cell>
          <cell r="K126">
            <v>120</v>
          </cell>
        </row>
        <row r="127">
          <cell r="C127">
            <v>804</v>
          </cell>
          <cell r="D127">
            <v>181</v>
          </cell>
          <cell r="E127">
            <v>220</v>
          </cell>
          <cell r="F127">
            <v>91</v>
          </cell>
          <cell r="G127">
            <v>62</v>
          </cell>
          <cell r="H127">
            <v>11</v>
          </cell>
          <cell r="I127">
            <v>2</v>
          </cell>
          <cell r="J127">
            <v>67</v>
          </cell>
          <cell r="K127">
            <v>170</v>
          </cell>
        </row>
        <row r="128">
          <cell r="C128">
            <v>742</v>
          </cell>
          <cell r="D128">
            <v>170</v>
          </cell>
          <cell r="E128">
            <v>206</v>
          </cell>
          <cell r="F128">
            <v>43</v>
          </cell>
          <cell r="G128">
            <v>49</v>
          </cell>
          <cell r="H128">
            <v>16</v>
          </cell>
          <cell r="I128">
            <v>2</v>
          </cell>
          <cell r="J128">
            <v>103</v>
          </cell>
          <cell r="K128">
            <v>153</v>
          </cell>
        </row>
        <row r="129">
          <cell r="C129">
            <v>835</v>
          </cell>
          <cell r="D129">
            <v>176</v>
          </cell>
          <cell r="E129">
            <v>318</v>
          </cell>
          <cell r="F129">
            <v>83</v>
          </cell>
          <cell r="G129">
            <v>29</v>
          </cell>
          <cell r="H129">
            <v>19</v>
          </cell>
          <cell r="I129">
            <v>3</v>
          </cell>
          <cell r="J129">
            <v>84</v>
          </cell>
          <cell r="K129">
            <v>123</v>
          </cell>
        </row>
        <row r="130">
          <cell r="C130">
            <v>837</v>
          </cell>
          <cell r="D130">
            <v>232</v>
          </cell>
          <cell r="E130">
            <v>275</v>
          </cell>
          <cell r="F130">
            <v>53</v>
          </cell>
          <cell r="G130">
            <v>90</v>
          </cell>
          <cell r="H130">
            <v>9</v>
          </cell>
          <cell r="I130">
            <v>6</v>
          </cell>
          <cell r="J130">
            <v>68</v>
          </cell>
          <cell r="K130">
            <v>104</v>
          </cell>
        </row>
        <row r="131">
          <cell r="C131">
            <v>857</v>
          </cell>
          <cell r="D131">
            <v>220</v>
          </cell>
          <cell r="E131">
            <v>245</v>
          </cell>
          <cell r="F131">
            <v>77</v>
          </cell>
          <cell r="G131">
            <v>28</v>
          </cell>
          <cell r="H131">
            <v>26</v>
          </cell>
          <cell r="I131">
            <v>0</v>
          </cell>
          <cell r="J131">
            <v>93</v>
          </cell>
          <cell r="K131">
            <v>168</v>
          </cell>
        </row>
        <row r="132">
          <cell r="C132">
            <v>727</v>
          </cell>
          <cell r="D132">
            <v>181</v>
          </cell>
          <cell r="E132">
            <v>228</v>
          </cell>
          <cell r="F132">
            <v>20</v>
          </cell>
          <cell r="G132">
            <v>61</v>
          </cell>
          <cell r="H132">
            <v>6</v>
          </cell>
          <cell r="I132">
            <v>1</v>
          </cell>
          <cell r="J132">
            <v>73</v>
          </cell>
          <cell r="K132">
            <v>157</v>
          </cell>
        </row>
        <row r="133">
          <cell r="C133">
            <v>776</v>
          </cell>
          <cell r="D133">
            <v>256</v>
          </cell>
          <cell r="E133">
            <v>176</v>
          </cell>
          <cell r="F133">
            <v>37</v>
          </cell>
          <cell r="G133">
            <v>30</v>
          </cell>
          <cell r="H133">
            <v>8</v>
          </cell>
          <cell r="I133">
            <v>1</v>
          </cell>
          <cell r="J133">
            <v>101</v>
          </cell>
          <cell r="K133">
            <v>167</v>
          </cell>
        </row>
        <row r="134">
          <cell r="C134">
            <v>719</v>
          </cell>
          <cell r="D134">
            <v>159</v>
          </cell>
          <cell r="E134">
            <v>185</v>
          </cell>
          <cell r="F134">
            <v>43</v>
          </cell>
          <cell r="G134">
            <v>72</v>
          </cell>
          <cell r="H134">
            <v>7</v>
          </cell>
          <cell r="I134">
            <v>2</v>
          </cell>
          <cell r="J134">
            <v>87</v>
          </cell>
          <cell r="K134">
            <v>164</v>
          </cell>
        </row>
        <row r="135">
          <cell r="C135">
            <v>613</v>
          </cell>
          <cell r="D135">
            <v>151</v>
          </cell>
          <cell r="E135">
            <v>175</v>
          </cell>
          <cell r="F135">
            <v>52</v>
          </cell>
          <cell r="G135">
            <v>41</v>
          </cell>
          <cell r="H135">
            <v>12</v>
          </cell>
          <cell r="I135">
            <v>5</v>
          </cell>
          <cell r="J135">
            <v>112</v>
          </cell>
          <cell r="K135">
            <v>65</v>
          </cell>
        </row>
        <row r="136">
          <cell r="C136">
            <v>807</v>
          </cell>
          <cell r="D136">
            <v>181</v>
          </cell>
          <cell r="E136">
            <v>292</v>
          </cell>
          <cell r="F136">
            <v>46</v>
          </cell>
          <cell r="G136">
            <v>63</v>
          </cell>
          <cell r="H136">
            <v>23</v>
          </cell>
          <cell r="I136">
            <v>6</v>
          </cell>
          <cell r="J136">
            <v>62</v>
          </cell>
          <cell r="K136">
            <v>134</v>
          </cell>
        </row>
        <row r="137">
          <cell r="C137">
            <v>885</v>
          </cell>
          <cell r="D137">
            <v>233</v>
          </cell>
          <cell r="E137">
            <v>208</v>
          </cell>
          <cell r="F137">
            <v>58</v>
          </cell>
          <cell r="G137">
            <v>83</v>
          </cell>
          <cell r="H137">
            <v>20</v>
          </cell>
          <cell r="I137">
            <v>8</v>
          </cell>
          <cell r="J137">
            <v>142</v>
          </cell>
          <cell r="K137">
            <v>133</v>
          </cell>
        </row>
        <row r="138">
          <cell r="C138">
            <v>790</v>
          </cell>
          <cell r="D138">
            <v>187</v>
          </cell>
          <cell r="E138">
            <v>274</v>
          </cell>
          <cell r="F138">
            <v>25</v>
          </cell>
          <cell r="G138">
            <v>47</v>
          </cell>
          <cell r="H138">
            <v>12</v>
          </cell>
          <cell r="I138">
            <v>7</v>
          </cell>
          <cell r="J138">
            <v>91</v>
          </cell>
          <cell r="K138">
            <v>147</v>
          </cell>
        </row>
        <row r="139">
          <cell r="C139">
            <v>668</v>
          </cell>
          <cell r="D139">
            <v>143</v>
          </cell>
          <cell r="E139">
            <v>209</v>
          </cell>
          <cell r="F139">
            <v>48</v>
          </cell>
          <cell r="G139">
            <v>55</v>
          </cell>
          <cell r="H139">
            <v>19</v>
          </cell>
          <cell r="I139">
            <v>3</v>
          </cell>
          <cell r="J139">
            <v>61</v>
          </cell>
          <cell r="K139">
            <v>130</v>
          </cell>
        </row>
        <row r="140">
          <cell r="C140">
            <v>778</v>
          </cell>
          <cell r="D140">
            <v>194</v>
          </cell>
          <cell r="E140">
            <v>217</v>
          </cell>
          <cell r="F140">
            <v>49</v>
          </cell>
          <cell r="G140">
            <v>62</v>
          </cell>
          <cell r="H140">
            <v>13</v>
          </cell>
          <cell r="I140">
            <v>5</v>
          </cell>
          <cell r="J140">
            <v>123</v>
          </cell>
          <cell r="K140">
            <v>115</v>
          </cell>
        </row>
        <row r="141">
          <cell r="C141">
            <v>813</v>
          </cell>
          <cell r="D141">
            <v>153</v>
          </cell>
          <cell r="E141">
            <v>276</v>
          </cell>
          <cell r="F141">
            <v>42</v>
          </cell>
          <cell r="G141">
            <v>36</v>
          </cell>
          <cell r="H141">
            <v>24</v>
          </cell>
          <cell r="I141">
            <v>2</v>
          </cell>
          <cell r="J141">
            <v>83</v>
          </cell>
          <cell r="K141">
            <v>197</v>
          </cell>
        </row>
        <row r="142">
          <cell r="C142">
            <v>968</v>
          </cell>
          <cell r="D142">
            <v>283</v>
          </cell>
          <cell r="E142">
            <v>248</v>
          </cell>
          <cell r="F142">
            <v>55</v>
          </cell>
          <cell r="G142">
            <v>113</v>
          </cell>
          <cell r="H142">
            <v>12</v>
          </cell>
          <cell r="I142">
            <v>9</v>
          </cell>
          <cell r="J142">
            <v>99</v>
          </cell>
          <cell r="K142">
            <v>149</v>
          </cell>
        </row>
        <row r="143">
          <cell r="C143">
            <v>798</v>
          </cell>
          <cell r="D143">
            <v>210</v>
          </cell>
          <cell r="E143">
            <v>258</v>
          </cell>
          <cell r="F143">
            <v>32</v>
          </cell>
          <cell r="G143">
            <v>36</v>
          </cell>
          <cell r="H143">
            <v>8</v>
          </cell>
          <cell r="I143">
            <v>1</v>
          </cell>
          <cell r="J143">
            <v>99</v>
          </cell>
          <cell r="K143">
            <v>154</v>
          </cell>
        </row>
        <row r="144">
          <cell r="C144">
            <v>676</v>
          </cell>
          <cell r="D144">
            <v>197</v>
          </cell>
          <cell r="E144">
            <v>223</v>
          </cell>
          <cell r="F144">
            <v>28</v>
          </cell>
          <cell r="G144">
            <v>32</v>
          </cell>
          <cell r="H144">
            <v>34</v>
          </cell>
          <cell r="I144">
            <v>0</v>
          </cell>
          <cell r="J144">
            <v>45</v>
          </cell>
          <cell r="K144">
            <v>117</v>
          </cell>
        </row>
        <row r="145">
          <cell r="C145">
            <v>548</v>
          </cell>
          <cell r="D145">
            <v>126</v>
          </cell>
          <cell r="E145">
            <v>142</v>
          </cell>
          <cell r="F145">
            <v>30</v>
          </cell>
          <cell r="G145">
            <v>22</v>
          </cell>
          <cell r="H145">
            <v>13</v>
          </cell>
          <cell r="I145">
            <v>2</v>
          </cell>
          <cell r="J145">
            <v>79</v>
          </cell>
          <cell r="K145">
            <v>134</v>
          </cell>
        </row>
        <row r="146">
          <cell r="C146">
            <v>568</v>
          </cell>
          <cell r="D146">
            <v>187</v>
          </cell>
          <cell r="E146">
            <v>94</v>
          </cell>
          <cell r="F146">
            <v>53</v>
          </cell>
          <cell r="G146">
            <v>28</v>
          </cell>
          <cell r="H146">
            <v>18</v>
          </cell>
          <cell r="I146">
            <v>0</v>
          </cell>
          <cell r="J146">
            <v>55</v>
          </cell>
          <cell r="K146">
            <v>133</v>
          </cell>
        </row>
        <row r="147">
          <cell r="C147">
            <v>433</v>
          </cell>
          <cell r="D147">
            <v>128</v>
          </cell>
          <cell r="E147">
            <v>160</v>
          </cell>
          <cell r="F147">
            <v>25</v>
          </cell>
          <cell r="G147">
            <v>41</v>
          </cell>
          <cell r="H147">
            <v>10</v>
          </cell>
          <cell r="I147">
            <v>4</v>
          </cell>
          <cell r="J147">
            <v>38</v>
          </cell>
          <cell r="K147">
            <v>27</v>
          </cell>
        </row>
        <row r="148">
          <cell r="C148">
            <v>487</v>
          </cell>
          <cell r="D148">
            <v>118</v>
          </cell>
          <cell r="E148">
            <v>72</v>
          </cell>
          <cell r="F148">
            <v>47</v>
          </cell>
          <cell r="G148">
            <v>43</v>
          </cell>
          <cell r="H148">
            <v>18</v>
          </cell>
          <cell r="I148">
            <v>4</v>
          </cell>
          <cell r="J148">
            <v>14</v>
          </cell>
          <cell r="K148">
            <v>171</v>
          </cell>
        </row>
        <row r="149">
          <cell r="C149">
            <v>512</v>
          </cell>
          <cell r="D149">
            <v>158</v>
          </cell>
          <cell r="E149">
            <v>129</v>
          </cell>
          <cell r="F149">
            <v>38</v>
          </cell>
          <cell r="G149">
            <v>72</v>
          </cell>
          <cell r="H149">
            <v>17</v>
          </cell>
          <cell r="I149">
            <v>4</v>
          </cell>
          <cell r="J149">
            <v>14</v>
          </cell>
          <cell r="K149">
            <v>80</v>
          </cell>
        </row>
        <row r="150">
          <cell r="C150">
            <v>638</v>
          </cell>
          <cell r="D150">
            <v>224</v>
          </cell>
          <cell r="E150">
            <v>229</v>
          </cell>
          <cell r="F150">
            <v>15</v>
          </cell>
          <cell r="G150">
            <v>48</v>
          </cell>
          <cell r="H150">
            <v>12</v>
          </cell>
          <cell r="I150">
            <v>10</v>
          </cell>
          <cell r="J150">
            <v>14</v>
          </cell>
          <cell r="K150">
            <v>86</v>
          </cell>
        </row>
        <row r="151">
          <cell r="C151">
            <v>1064</v>
          </cell>
          <cell r="D151">
            <v>283</v>
          </cell>
          <cell r="E151">
            <v>329</v>
          </cell>
          <cell r="F151">
            <v>144</v>
          </cell>
          <cell r="G151">
            <v>63</v>
          </cell>
          <cell r="H151">
            <v>16</v>
          </cell>
          <cell r="I151">
            <v>8</v>
          </cell>
          <cell r="J151">
            <v>22</v>
          </cell>
          <cell r="K151">
            <v>199</v>
          </cell>
        </row>
        <row r="152">
          <cell r="C152">
            <v>604</v>
          </cell>
          <cell r="D152">
            <v>188</v>
          </cell>
          <cell r="E152">
            <v>245</v>
          </cell>
          <cell r="F152">
            <v>38</v>
          </cell>
          <cell r="G152">
            <v>35</v>
          </cell>
          <cell r="H152">
            <v>12</v>
          </cell>
          <cell r="I152">
            <v>5</v>
          </cell>
          <cell r="J152">
            <v>18</v>
          </cell>
          <cell r="K152">
            <v>63</v>
          </cell>
        </row>
        <row r="153">
          <cell r="C153">
            <v>729</v>
          </cell>
          <cell r="D153">
            <v>115</v>
          </cell>
          <cell r="E153">
            <v>281</v>
          </cell>
          <cell r="F153">
            <v>70</v>
          </cell>
          <cell r="G153">
            <v>43</v>
          </cell>
          <cell r="H153">
            <v>22</v>
          </cell>
          <cell r="I153">
            <v>3</v>
          </cell>
          <cell r="J153">
            <v>23</v>
          </cell>
          <cell r="K153">
            <v>172</v>
          </cell>
        </row>
        <row r="154">
          <cell r="C154">
            <v>873</v>
          </cell>
          <cell r="D154">
            <v>196</v>
          </cell>
          <cell r="E154">
            <v>274</v>
          </cell>
          <cell r="F154">
            <v>60</v>
          </cell>
          <cell r="G154">
            <v>74</v>
          </cell>
          <cell r="H154">
            <v>18</v>
          </cell>
          <cell r="I154">
            <v>4</v>
          </cell>
          <cell r="J154">
            <v>60</v>
          </cell>
          <cell r="K154">
            <v>187</v>
          </cell>
        </row>
        <row r="155">
          <cell r="C155">
            <v>694</v>
          </cell>
          <cell r="D155">
            <v>112</v>
          </cell>
          <cell r="E155">
            <v>272</v>
          </cell>
          <cell r="F155">
            <v>74</v>
          </cell>
          <cell r="G155">
            <v>41</v>
          </cell>
          <cell r="H155">
            <v>25</v>
          </cell>
          <cell r="I155">
            <v>0</v>
          </cell>
          <cell r="J155">
            <v>25</v>
          </cell>
          <cell r="K155">
            <v>145</v>
          </cell>
        </row>
        <row r="156">
          <cell r="C156">
            <v>823</v>
          </cell>
          <cell r="D156">
            <v>186</v>
          </cell>
          <cell r="E156">
            <v>205</v>
          </cell>
          <cell r="F156">
            <v>46</v>
          </cell>
          <cell r="G156">
            <v>41</v>
          </cell>
          <cell r="H156">
            <v>12</v>
          </cell>
          <cell r="I156">
            <v>1</v>
          </cell>
          <cell r="J156">
            <v>64</v>
          </cell>
          <cell r="K156">
            <v>268</v>
          </cell>
        </row>
        <row r="157">
          <cell r="C157">
            <v>547</v>
          </cell>
          <cell r="D157">
            <v>129</v>
          </cell>
          <cell r="E157">
            <v>173</v>
          </cell>
          <cell r="F157">
            <v>45</v>
          </cell>
          <cell r="G157">
            <v>12</v>
          </cell>
          <cell r="H157">
            <v>8</v>
          </cell>
          <cell r="I157">
            <v>1</v>
          </cell>
          <cell r="J157">
            <v>43</v>
          </cell>
          <cell r="K157">
            <v>136</v>
          </cell>
        </row>
        <row r="158">
          <cell r="C158">
            <v>689</v>
          </cell>
          <cell r="D158">
            <v>142</v>
          </cell>
          <cell r="E158">
            <v>212</v>
          </cell>
          <cell r="F158">
            <v>80</v>
          </cell>
          <cell r="G158">
            <v>35</v>
          </cell>
          <cell r="H158">
            <v>13</v>
          </cell>
          <cell r="I158">
            <v>1</v>
          </cell>
          <cell r="J158">
            <v>60</v>
          </cell>
          <cell r="K158">
            <v>146</v>
          </cell>
        </row>
        <row r="159">
          <cell r="C159">
            <v>972</v>
          </cell>
          <cell r="D159">
            <v>250</v>
          </cell>
          <cell r="E159">
            <v>256</v>
          </cell>
          <cell r="F159">
            <v>20</v>
          </cell>
          <cell r="G159">
            <v>73</v>
          </cell>
          <cell r="H159">
            <v>23</v>
          </cell>
          <cell r="I159">
            <v>4</v>
          </cell>
          <cell r="J159">
            <v>101</v>
          </cell>
          <cell r="K159">
            <v>245</v>
          </cell>
        </row>
        <row r="160">
          <cell r="C160">
            <v>885</v>
          </cell>
          <cell r="D160">
            <v>179</v>
          </cell>
          <cell r="E160">
            <v>255</v>
          </cell>
          <cell r="F160">
            <v>64</v>
          </cell>
          <cell r="G160">
            <v>56</v>
          </cell>
          <cell r="H160">
            <v>12</v>
          </cell>
          <cell r="I160">
            <v>9</v>
          </cell>
          <cell r="J160">
            <v>71</v>
          </cell>
          <cell r="K160">
            <v>239</v>
          </cell>
        </row>
        <row r="161">
          <cell r="C161">
            <v>1026</v>
          </cell>
          <cell r="D161">
            <v>160</v>
          </cell>
          <cell r="E161">
            <v>239</v>
          </cell>
          <cell r="F161">
            <v>61</v>
          </cell>
          <cell r="G161">
            <v>86</v>
          </cell>
          <cell r="H161">
            <v>15</v>
          </cell>
          <cell r="I161">
            <v>20</v>
          </cell>
          <cell r="J161">
            <v>225</v>
          </cell>
          <cell r="K161">
            <v>220</v>
          </cell>
        </row>
        <row r="162">
          <cell r="C162">
            <v>904</v>
          </cell>
          <cell r="D162">
            <v>185</v>
          </cell>
          <cell r="E162">
            <v>244</v>
          </cell>
          <cell r="F162">
            <v>59</v>
          </cell>
          <cell r="G162">
            <v>58</v>
          </cell>
          <cell r="H162">
            <v>26</v>
          </cell>
          <cell r="I162">
            <v>7</v>
          </cell>
          <cell r="J162">
            <v>61</v>
          </cell>
          <cell r="K162">
            <v>264</v>
          </cell>
        </row>
        <row r="163">
          <cell r="C163">
            <v>817</v>
          </cell>
          <cell r="D163">
            <v>174</v>
          </cell>
          <cell r="E163">
            <v>204</v>
          </cell>
          <cell r="F163">
            <v>60</v>
          </cell>
          <cell r="G163">
            <v>67</v>
          </cell>
          <cell r="H163">
            <v>16</v>
          </cell>
          <cell r="I163">
            <v>8</v>
          </cell>
          <cell r="J163">
            <v>93</v>
          </cell>
          <cell r="K163">
            <v>195</v>
          </cell>
        </row>
        <row r="164">
          <cell r="C164">
            <v>1065</v>
          </cell>
          <cell r="D164">
            <v>233</v>
          </cell>
          <cell r="E164">
            <v>287</v>
          </cell>
          <cell r="F164">
            <v>12</v>
          </cell>
          <cell r="G164">
            <v>60</v>
          </cell>
          <cell r="H164">
            <v>13</v>
          </cell>
          <cell r="I164">
            <v>9</v>
          </cell>
          <cell r="J164">
            <v>81</v>
          </cell>
          <cell r="K164">
            <v>370</v>
          </cell>
        </row>
        <row r="165">
          <cell r="C165">
            <v>1385</v>
          </cell>
          <cell r="D165">
            <v>293</v>
          </cell>
          <cell r="E165">
            <v>329</v>
          </cell>
          <cell r="F165">
            <v>58</v>
          </cell>
          <cell r="G165">
            <v>83</v>
          </cell>
          <cell r="H165">
            <v>23</v>
          </cell>
          <cell r="I165">
            <v>4</v>
          </cell>
          <cell r="J165">
            <v>230</v>
          </cell>
          <cell r="K165">
            <v>365</v>
          </cell>
        </row>
        <row r="166">
          <cell r="C166">
            <v>1256</v>
          </cell>
          <cell r="D166">
            <v>198</v>
          </cell>
          <cell r="E166">
            <v>401</v>
          </cell>
          <cell r="F166">
            <v>53</v>
          </cell>
          <cell r="G166">
            <v>42</v>
          </cell>
          <cell r="H166">
            <v>18</v>
          </cell>
          <cell r="I166">
            <v>9</v>
          </cell>
          <cell r="J166">
            <v>169</v>
          </cell>
          <cell r="K166">
            <v>366</v>
          </cell>
        </row>
        <row r="167">
          <cell r="C167">
            <v>984</v>
          </cell>
          <cell r="D167">
            <v>175</v>
          </cell>
          <cell r="E167">
            <v>287</v>
          </cell>
          <cell r="F167">
            <v>37</v>
          </cell>
          <cell r="G167">
            <v>32</v>
          </cell>
          <cell r="H167">
            <v>18</v>
          </cell>
          <cell r="I167">
            <v>3</v>
          </cell>
          <cell r="J167">
            <v>55</v>
          </cell>
          <cell r="K167">
            <v>377</v>
          </cell>
        </row>
        <row r="168">
          <cell r="C168">
            <v>854</v>
          </cell>
          <cell r="D168">
            <v>165</v>
          </cell>
          <cell r="E168">
            <v>252</v>
          </cell>
          <cell r="F168">
            <v>116</v>
          </cell>
          <cell r="G168">
            <v>20</v>
          </cell>
          <cell r="H168">
            <v>11</v>
          </cell>
          <cell r="I168">
            <v>0</v>
          </cell>
          <cell r="J168">
            <v>126</v>
          </cell>
          <cell r="K168">
            <v>164</v>
          </cell>
        </row>
        <row r="169">
          <cell r="C169">
            <v>1128</v>
          </cell>
          <cell r="D169">
            <v>142</v>
          </cell>
          <cell r="E169">
            <v>300</v>
          </cell>
          <cell r="F169">
            <v>98</v>
          </cell>
          <cell r="G169">
            <v>52</v>
          </cell>
          <cell r="H169">
            <v>7</v>
          </cell>
          <cell r="I169">
            <v>3</v>
          </cell>
          <cell r="J169">
            <v>159</v>
          </cell>
          <cell r="K169">
            <v>367</v>
          </cell>
        </row>
        <row r="170">
          <cell r="C170">
            <v>1145</v>
          </cell>
          <cell r="D170">
            <v>140</v>
          </cell>
          <cell r="E170">
            <v>308</v>
          </cell>
          <cell r="F170">
            <v>88</v>
          </cell>
          <cell r="G170">
            <v>54</v>
          </cell>
          <cell r="H170">
            <v>2</v>
          </cell>
          <cell r="I170">
            <v>0</v>
          </cell>
          <cell r="J170">
            <v>88</v>
          </cell>
          <cell r="K170">
            <v>465</v>
          </cell>
        </row>
        <row r="171">
          <cell r="C171">
            <v>1144</v>
          </cell>
          <cell r="D171">
            <v>240</v>
          </cell>
          <cell r="E171">
            <v>329</v>
          </cell>
          <cell r="F171">
            <v>11</v>
          </cell>
          <cell r="G171">
            <v>72</v>
          </cell>
          <cell r="H171">
            <v>16</v>
          </cell>
          <cell r="I171">
            <v>5</v>
          </cell>
          <cell r="J171">
            <v>192</v>
          </cell>
          <cell r="K171">
            <v>279</v>
          </cell>
        </row>
        <row r="172">
          <cell r="C172">
            <v>983</v>
          </cell>
          <cell r="D172">
            <v>241</v>
          </cell>
          <cell r="E172">
            <v>230</v>
          </cell>
          <cell r="F172">
            <v>15</v>
          </cell>
          <cell r="G172">
            <v>47</v>
          </cell>
          <cell r="H172">
            <v>20</v>
          </cell>
          <cell r="I172">
            <v>7</v>
          </cell>
          <cell r="J172">
            <v>107</v>
          </cell>
          <cell r="K172">
            <v>316</v>
          </cell>
        </row>
        <row r="173">
          <cell r="C173">
            <v>1506</v>
          </cell>
          <cell r="D173">
            <v>313</v>
          </cell>
          <cell r="E173">
            <v>329</v>
          </cell>
          <cell r="F173">
            <v>136</v>
          </cell>
          <cell r="G173">
            <v>104</v>
          </cell>
          <cell r="H173">
            <v>23</v>
          </cell>
          <cell r="I173">
            <v>9</v>
          </cell>
          <cell r="J173">
            <v>142</v>
          </cell>
          <cell r="K173">
            <v>450</v>
          </cell>
        </row>
        <row r="174">
          <cell r="C174">
            <v>2034</v>
          </cell>
          <cell r="D174">
            <v>341</v>
          </cell>
          <cell r="E174">
            <v>322</v>
          </cell>
          <cell r="F174">
            <v>57</v>
          </cell>
          <cell r="G174">
            <v>96</v>
          </cell>
          <cell r="H174">
            <v>27</v>
          </cell>
          <cell r="I174">
            <v>3</v>
          </cell>
          <cell r="J174">
            <v>231</v>
          </cell>
          <cell r="K174">
            <v>957</v>
          </cell>
        </row>
        <row r="175">
          <cell r="C175">
            <v>1281</v>
          </cell>
          <cell r="D175">
            <v>233</v>
          </cell>
          <cell r="E175">
            <v>353</v>
          </cell>
          <cell r="F175">
            <v>36</v>
          </cell>
          <cell r="G175">
            <v>68</v>
          </cell>
          <cell r="H175">
            <v>35</v>
          </cell>
          <cell r="I175">
            <v>3</v>
          </cell>
          <cell r="J175">
            <v>165</v>
          </cell>
          <cell r="K175">
            <v>388</v>
          </cell>
        </row>
        <row r="176">
          <cell r="C176">
            <v>1194</v>
          </cell>
          <cell r="D176">
            <v>167</v>
          </cell>
          <cell r="E176">
            <v>248</v>
          </cell>
          <cell r="F176">
            <v>100</v>
          </cell>
          <cell r="G176">
            <v>102</v>
          </cell>
          <cell r="H176">
            <v>23</v>
          </cell>
          <cell r="I176">
            <v>7</v>
          </cell>
          <cell r="J176">
            <v>217</v>
          </cell>
          <cell r="K176">
            <v>330</v>
          </cell>
        </row>
        <row r="177">
          <cell r="C177">
            <v>1176</v>
          </cell>
          <cell r="D177">
            <v>272</v>
          </cell>
          <cell r="E177">
            <v>260</v>
          </cell>
          <cell r="F177">
            <v>84</v>
          </cell>
          <cell r="G177">
            <v>81</v>
          </cell>
          <cell r="H177">
            <v>20</v>
          </cell>
          <cell r="I177">
            <v>11</v>
          </cell>
          <cell r="J177">
            <v>146</v>
          </cell>
          <cell r="K177">
            <v>302</v>
          </cell>
        </row>
        <row r="178">
          <cell r="C178">
            <v>1356</v>
          </cell>
          <cell r="D178">
            <v>299</v>
          </cell>
          <cell r="E178">
            <v>295</v>
          </cell>
          <cell r="F178">
            <v>136</v>
          </cell>
          <cell r="G178">
            <v>66</v>
          </cell>
          <cell r="H178">
            <v>14</v>
          </cell>
          <cell r="I178">
            <v>11</v>
          </cell>
          <cell r="J178">
            <v>184</v>
          </cell>
          <cell r="K178">
            <v>351</v>
          </cell>
        </row>
        <row r="179">
          <cell r="C179">
            <v>1432</v>
          </cell>
          <cell r="D179">
            <v>446</v>
          </cell>
          <cell r="E179">
            <v>350</v>
          </cell>
          <cell r="F179">
            <v>108</v>
          </cell>
          <cell r="G179">
            <v>86</v>
          </cell>
          <cell r="H179">
            <v>24</v>
          </cell>
          <cell r="I179">
            <v>2</v>
          </cell>
          <cell r="J179">
            <v>177</v>
          </cell>
          <cell r="K179">
            <v>239</v>
          </cell>
        </row>
        <row r="180">
          <cell r="C180">
            <v>1014</v>
          </cell>
          <cell r="D180">
            <v>307</v>
          </cell>
          <cell r="E180">
            <v>237</v>
          </cell>
          <cell r="F180">
            <v>59</v>
          </cell>
          <cell r="G180">
            <v>45</v>
          </cell>
          <cell r="H180">
            <v>16</v>
          </cell>
          <cell r="I180">
            <v>1</v>
          </cell>
          <cell r="J180">
            <v>77</v>
          </cell>
          <cell r="K180">
            <v>272</v>
          </cell>
        </row>
        <row r="181">
          <cell r="C181">
            <v>1631</v>
          </cell>
          <cell r="D181">
            <v>313</v>
          </cell>
          <cell r="E181">
            <v>460</v>
          </cell>
          <cell r="F181">
            <v>62</v>
          </cell>
          <cell r="G181">
            <v>90</v>
          </cell>
          <cell r="H181">
            <v>12</v>
          </cell>
          <cell r="I181">
            <v>0</v>
          </cell>
          <cell r="J181">
            <v>116</v>
          </cell>
          <cell r="K181">
            <v>578</v>
          </cell>
        </row>
        <row r="182">
          <cell r="C182">
            <v>1236</v>
          </cell>
          <cell r="D182">
            <v>301</v>
          </cell>
          <cell r="E182">
            <v>228</v>
          </cell>
          <cell r="F182">
            <v>75</v>
          </cell>
          <cell r="G182">
            <v>58</v>
          </cell>
          <cell r="H182">
            <v>8</v>
          </cell>
          <cell r="I182">
            <v>0</v>
          </cell>
          <cell r="J182">
            <v>196</v>
          </cell>
          <cell r="K182">
            <v>370</v>
          </cell>
        </row>
        <row r="185">
          <cell r="D185">
            <v>275</v>
          </cell>
          <cell r="E185">
            <v>396</v>
          </cell>
          <cell r="F185">
            <v>83</v>
          </cell>
          <cell r="J185">
            <v>189</v>
          </cell>
          <cell r="K185">
            <v>403</v>
          </cell>
        </row>
        <row r="186">
          <cell r="D186">
            <v>228</v>
          </cell>
          <cell r="E186">
            <v>469</v>
          </cell>
          <cell r="F186">
            <v>69</v>
          </cell>
          <cell r="G186">
            <v>127</v>
          </cell>
          <cell r="H186">
            <v>27</v>
          </cell>
          <cell r="I186">
            <v>7</v>
          </cell>
          <cell r="J186">
            <v>344</v>
          </cell>
          <cell r="K186">
            <v>376</v>
          </cell>
        </row>
        <row r="187">
          <cell r="D187">
            <v>165</v>
          </cell>
          <cell r="E187">
            <v>394</v>
          </cell>
          <cell r="F187">
            <v>64</v>
          </cell>
          <cell r="G187">
            <v>88</v>
          </cell>
          <cell r="H187">
            <v>13</v>
          </cell>
          <cell r="I187">
            <v>7</v>
          </cell>
          <cell r="J187">
            <v>112</v>
          </cell>
          <cell r="K187">
            <v>257</v>
          </cell>
        </row>
        <row r="188">
          <cell r="D188">
            <v>280</v>
          </cell>
          <cell r="E188">
            <v>305</v>
          </cell>
          <cell r="F188">
            <v>58</v>
          </cell>
          <cell r="G188">
            <v>61</v>
          </cell>
          <cell r="H188">
            <v>21</v>
          </cell>
          <cell r="I188">
            <v>5</v>
          </cell>
          <cell r="J188">
            <v>113</v>
          </cell>
          <cell r="K188">
            <v>207</v>
          </cell>
        </row>
        <row r="189">
          <cell r="D189">
            <v>212</v>
          </cell>
          <cell r="E189">
            <v>215</v>
          </cell>
          <cell r="F189">
            <v>76</v>
          </cell>
          <cell r="G189">
            <v>72</v>
          </cell>
          <cell r="H189">
            <v>31</v>
          </cell>
          <cell r="I189">
            <v>3</v>
          </cell>
          <cell r="J189">
            <v>237</v>
          </cell>
          <cell r="K189">
            <v>332</v>
          </cell>
        </row>
        <row r="190">
          <cell r="D190">
            <v>314</v>
          </cell>
          <cell r="E190">
            <v>357</v>
          </cell>
          <cell r="F190">
            <v>103</v>
          </cell>
          <cell r="G190">
            <v>42</v>
          </cell>
          <cell r="H190">
            <v>13</v>
          </cell>
          <cell r="I190">
            <v>5</v>
          </cell>
          <cell r="J190">
            <v>149</v>
          </cell>
          <cell r="K190">
            <v>359</v>
          </cell>
        </row>
        <row r="191">
          <cell r="D191">
            <v>228</v>
          </cell>
          <cell r="E191">
            <v>537</v>
          </cell>
          <cell r="F191">
            <v>96</v>
          </cell>
          <cell r="G191">
            <v>65</v>
          </cell>
          <cell r="H191">
            <v>23</v>
          </cell>
          <cell r="I191">
            <v>3</v>
          </cell>
          <cell r="J191">
            <v>199</v>
          </cell>
          <cell r="K191">
            <v>297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73"/>
  <sheetViews>
    <sheetView tabSelected="1" view="pageBreakPreview" zoomScale="55" zoomScaleNormal="50" zoomScaleSheetLayoutView="55" workbookViewId="0"/>
  </sheetViews>
  <sheetFormatPr defaultColWidth="13.375" defaultRowHeight="13.5" x14ac:dyDescent="0.15"/>
  <cols>
    <col min="1" max="1" width="3.375" customWidth="1"/>
    <col min="2" max="2" width="14.625" customWidth="1"/>
    <col min="3" max="3" width="9.625" customWidth="1"/>
    <col min="4" max="4" width="2.125" customWidth="1"/>
    <col min="5" max="5" width="9.625" customWidth="1"/>
    <col min="6" max="6" width="2.125" customWidth="1"/>
    <col min="7" max="7" width="9.625" customWidth="1"/>
    <col min="8" max="8" width="2.125" customWidth="1"/>
    <col min="9" max="9" width="9.625" customWidth="1"/>
    <col min="10" max="10" width="2.125" customWidth="1"/>
    <col min="11" max="11" width="9.625" customWidth="1"/>
    <col min="12" max="12" width="2.125" customWidth="1"/>
    <col min="13" max="13" width="8.375" customWidth="1"/>
    <col min="14" max="14" width="2.125" customWidth="1"/>
    <col min="15" max="15" width="8.375" customWidth="1"/>
    <col min="16" max="16" width="2.125" customWidth="1"/>
    <col min="17" max="17" width="9.625" customWidth="1"/>
    <col min="18" max="18" width="2.125" customWidth="1"/>
    <col min="19" max="19" width="8.375" customWidth="1"/>
    <col min="20" max="20" width="2.125" customWidth="1"/>
    <col min="21" max="21" width="8.375" customWidth="1"/>
    <col min="22" max="22" width="2.125" customWidth="1"/>
    <col min="23" max="23" width="8.375" customWidth="1"/>
    <col min="24" max="24" width="2.125" customWidth="1"/>
    <col min="25" max="25" width="8.375" customWidth="1"/>
    <col min="26" max="26" width="2.125" customWidth="1"/>
    <col min="27" max="27" width="10.875" customWidth="1"/>
    <col min="28" max="28" width="8.375" customWidth="1"/>
    <col min="29" max="29" width="92.125" customWidth="1"/>
    <col min="30" max="30" width="2.125" customWidth="1"/>
    <col min="31" max="31" width="15.875" customWidth="1"/>
    <col min="32" max="56" width="10.875" customWidth="1"/>
    <col min="57" max="57" width="2.125" customWidth="1"/>
    <col min="58" max="58" width="12.125" customWidth="1"/>
    <col min="60" max="73" width="8.375" customWidth="1"/>
    <col min="74" max="74" width="9.625" customWidth="1"/>
    <col min="75" max="85" width="8.375" customWidth="1"/>
  </cols>
  <sheetData>
    <row r="1" spans="1:74" ht="15.9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2.9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45.95" customHeight="1" x14ac:dyDescent="0.35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373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5.9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6.1" customHeight="1" x14ac:dyDescent="0.25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D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26.1" customHeight="1" x14ac:dyDescent="0.2">
      <c r="A7" s="1"/>
      <c r="B7" s="14" t="s">
        <v>306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AB7" s="1"/>
      <c r="AD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26.1" customHeight="1" x14ac:dyDescent="0.2">
      <c r="A8" s="15"/>
      <c r="B8" s="322"/>
      <c r="C8" s="324" t="s">
        <v>150</v>
      </c>
      <c r="D8" s="324"/>
      <c r="E8" s="324" t="s">
        <v>371</v>
      </c>
      <c r="F8" s="324"/>
      <c r="G8" s="324" t="s">
        <v>374</v>
      </c>
      <c r="H8" s="324"/>
      <c r="I8" s="328" t="s">
        <v>370</v>
      </c>
      <c r="J8" s="324"/>
      <c r="K8" s="324" t="s">
        <v>366</v>
      </c>
      <c r="L8" s="324"/>
      <c r="M8" s="324" t="s">
        <v>375</v>
      </c>
      <c r="N8" s="321"/>
      <c r="O8" s="15" t="s">
        <v>378</v>
      </c>
      <c r="P8" s="15"/>
      <c r="Q8" s="16" t="s">
        <v>367</v>
      </c>
      <c r="R8" s="1"/>
      <c r="S8" s="1" t="s">
        <v>383</v>
      </c>
      <c r="T8" s="1"/>
      <c r="U8" s="310" t="s">
        <v>380</v>
      </c>
      <c r="V8" s="1"/>
      <c r="W8" s="1" t="s">
        <v>366</v>
      </c>
      <c r="X8" s="1"/>
      <c r="Y8" s="1" t="s">
        <v>394</v>
      </c>
      <c r="Z8" s="1"/>
      <c r="AA8" s="18"/>
      <c r="AB8" s="1"/>
      <c r="AC8" s="1"/>
      <c r="AD8" s="1"/>
      <c r="AE8" s="1"/>
      <c r="AF8" s="1"/>
      <c r="AG8" s="1"/>
      <c r="AH8" s="1"/>
      <c r="AI8" s="1"/>
      <c r="AJ8" s="1"/>
      <c r="AK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1" customHeight="1" x14ac:dyDescent="0.2">
      <c r="A9" s="15"/>
      <c r="B9" s="19"/>
      <c r="C9" s="324" t="s">
        <v>152</v>
      </c>
      <c r="D9" s="324"/>
      <c r="E9" s="324" t="s">
        <v>372</v>
      </c>
      <c r="F9" s="324"/>
      <c r="G9" s="324" t="s">
        <v>376</v>
      </c>
      <c r="H9" s="324"/>
      <c r="I9" s="328" t="s">
        <v>370</v>
      </c>
      <c r="J9" s="324"/>
      <c r="K9" s="324" t="s">
        <v>366</v>
      </c>
      <c r="L9" s="324"/>
      <c r="M9" s="324" t="s">
        <v>377</v>
      </c>
      <c r="N9" s="321"/>
      <c r="O9" s="15" t="s">
        <v>378</v>
      </c>
      <c r="P9" s="15"/>
      <c r="Q9" s="16" t="s">
        <v>367</v>
      </c>
      <c r="R9" s="1"/>
      <c r="S9" s="1" t="s">
        <v>383</v>
      </c>
      <c r="T9" s="1"/>
      <c r="U9" s="310" t="s">
        <v>380</v>
      </c>
      <c r="V9" s="1"/>
      <c r="W9" s="1" t="s">
        <v>366</v>
      </c>
      <c r="X9" s="1"/>
      <c r="Y9" s="1" t="s">
        <v>394</v>
      </c>
      <c r="Z9" s="1"/>
      <c r="AA9" s="18"/>
      <c r="AB9" s="1"/>
      <c r="AC9" s="13" t="s">
        <v>2</v>
      </c>
      <c r="AD9" s="1"/>
      <c r="AE9" s="1"/>
      <c r="AF9" s="1"/>
      <c r="AG9" s="1"/>
      <c r="AH9" s="1"/>
      <c r="AI9" s="1"/>
      <c r="AJ9" s="1"/>
      <c r="AK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26.1" customHeight="1" x14ac:dyDescent="0.2">
      <c r="A10" s="15"/>
      <c r="B10" s="19"/>
      <c r="C10" s="324" t="s">
        <v>378</v>
      </c>
      <c r="D10" s="324"/>
      <c r="E10" s="324" t="s">
        <v>372</v>
      </c>
      <c r="F10" s="324"/>
      <c r="G10" s="324" t="s">
        <v>376</v>
      </c>
      <c r="H10" s="324"/>
      <c r="I10" s="328" t="s">
        <v>370</v>
      </c>
      <c r="J10" s="324"/>
      <c r="K10" s="324" t="s">
        <v>366</v>
      </c>
      <c r="L10" s="324"/>
      <c r="M10" s="324" t="s">
        <v>377</v>
      </c>
      <c r="N10" s="321"/>
      <c r="O10" s="15" t="s">
        <v>153</v>
      </c>
      <c r="P10" s="15"/>
      <c r="Q10" s="16" t="s">
        <v>372</v>
      </c>
      <c r="R10" s="1"/>
      <c r="S10" s="1" t="s">
        <v>376</v>
      </c>
      <c r="T10" s="1"/>
      <c r="U10" s="310" t="s">
        <v>370</v>
      </c>
      <c r="V10" s="1"/>
      <c r="W10" s="1" t="s">
        <v>366</v>
      </c>
      <c r="X10" s="1"/>
      <c r="Y10" s="1" t="s">
        <v>377</v>
      </c>
      <c r="AA10" s="306"/>
      <c r="AB10" s="1"/>
      <c r="AC10" s="13" t="s">
        <v>3</v>
      </c>
      <c r="AD10" s="1"/>
      <c r="AE10" s="1"/>
      <c r="AF10" s="1"/>
      <c r="AG10" s="1"/>
      <c r="AH10" s="1"/>
      <c r="AI10" s="1"/>
      <c r="AJ10" s="1"/>
      <c r="AK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6.1" customHeight="1" x14ac:dyDescent="0.2">
      <c r="A11" s="15"/>
      <c r="B11" s="19"/>
      <c r="C11" s="16" t="s">
        <v>152</v>
      </c>
      <c r="D11" s="1"/>
      <c r="E11" s="1" t="s">
        <v>379</v>
      </c>
      <c r="F11" s="1"/>
      <c r="G11" s="325">
        <v>4</v>
      </c>
      <c r="H11" s="1"/>
      <c r="I11" s="330" t="s">
        <v>380</v>
      </c>
      <c r="J11" s="1"/>
      <c r="K11" s="1" t="s">
        <v>366</v>
      </c>
      <c r="L11" s="1"/>
      <c r="M11" s="326">
        <v>35</v>
      </c>
      <c r="N11" s="321"/>
      <c r="O11" s="15" t="s">
        <v>378</v>
      </c>
      <c r="P11" s="15"/>
      <c r="Q11" s="16" t="s">
        <v>371</v>
      </c>
      <c r="R11" s="1"/>
      <c r="S11" s="1" t="s">
        <v>383</v>
      </c>
      <c r="T11" s="1"/>
      <c r="U11" s="310" t="s">
        <v>380</v>
      </c>
      <c r="V11" s="1"/>
      <c r="W11" s="1" t="s">
        <v>366</v>
      </c>
      <c r="X11" s="1"/>
      <c r="Y11" s="1" t="s">
        <v>392</v>
      </c>
      <c r="Z11" s="1"/>
      <c r="AA11" s="18"/>
      <c r="AB11" s="1"/>
      <c r="AC11" s="13" t="s">
        <v>4</v>
      </c>
      <c r="AD11" s="1"/>
      <c r="AE11" s="1"/>
      <c r="AF11" s="1"/>
      <c r="AG11" s="1"/>
      <c r="AH11" s="1"/>
      <c r="AI11" s="1"/>
      <c r="AJ11" s="1"/>
      <c r="A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s="312" customFormat="1" ht="26.1" customHeight="1" x14ac:dyDescent="0.2">
      <c r="A12" s="15"/>
      <c r="B12" s="19"/>
      <c r="C12" s="16" t="s">
        <v>156</v>
      </c>
      <c r="D12" s="15"/>
      <c r="E12" s="1" t="s">
        <v>367</v>
      </c>
      <c r="F12" s="15"/>
      <c r="G12" s="325">
        <v>6</v>
      </c>
      <c r="H12" s="15"/>
      <c r="I12" s="330" t="s">
        <v>380</v>
      </c>
      <c r="J12" s="15"/>
      <c r="K12" s="1" t="s">
        <v>381</v>
      </c>
      <c r="L12" s="15"/>
      <c r="M12" s="326">
        <v>23</v>
      </c>
      <c r="N12" s="321"/>
      <c r="O12" s="15" t="s">
        <v>378</v>
      </c>
      <c r="P12" s="15"/>
      <c r="Q12" s="16" t="s">
        <v>367</v>
      </c>
      <c r="R12" s="1"/>
      <c r="S12" s="1" t="s">
        <v>383</v>
      </c>
      <c r="T12" s="1"/>
      <c r="U12" s="310" t="s">
        <v>380</v>
      </c>
      <c r="V12" s="1"/>
      <c r="W12" s="1" t="s">
        <v>366</v>
      </c>
      <c r="X12" s="1"/>
      <c r="Y12" s="1" t="s">
        <v>375</v>
      </c>
      <c r="Z12" s="1"/>
      <c r="AA12" s="18"/>
      <c r="AB12" s="1"/>
      <c r="AC12" s="13" t="s">
        <v>6</v>
      </c>
      <c r="AD12" s="1"/>
      <c r="AE12" s="1"/>
      <c r="AF12" s="1"/>
      <c r="AG12" s="1"/>
      <c r="AH12" s="1"/>
      <c r="AI12" s="1"/>
      <c r="AJ12" s="1"/>
      <c r="A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s="312" customFormat="1" ht="26.1" customHeight="1" x14ac:dyDescent="0.2">
      <c r="A13" s="15"/>
      <c r="B13" s="19"/>
      <c r="C13" s="16" t="s">
        <v>211</v>
      </c>
      <c r="D13" s="15"/>
      <c r="E13" s="1" t="s">
        <v>372</v>
      </c>
      <c r="F13" s="15"/>
      <c r="G13" s="325">
        <v>2</v>
      </c>
      <c r="H13" s="15"/>
      <c r="I13" s="330" t="s">
        <v>370</v>
      </c>
      <c r="J13" s="15"/>
      <c r="K13" s="1" t="s">
        <v>366</v>
      </c>
      <c r="L13" s="15"/>
      <c r="M13" s="326">
        <v>30</v>
      </c>
      <c r="N13" s="321"/>
      <c r="O13" s="15" t="s">
        <v>378</v>
      </c>
      <c r="P13" s="15"/>
      <c r="Q13" s="16" t="s">
        <v>367</v>
      </c>
      <c r="R13" s="1"/>
      <c r="S13" s="1" t="s">
        <v>389</v>
      </c>
      <c r="T13" s="1"/>
      <c r="U13" s="310" t="s">
        <v>380</v>
      </c>
      <c r="V13" s="1"/>
      <c r="W13" s="1" t="s">
        <v>366</v>
      </c>
      <c r="X13" s="1"/>
      <c r="Y13" s="1" t="s">
        <v>392</v>
      </c>
      <c r="Z13" s="1"/>
      <c r="AA13" s="18"/>
      <c r="AB13" s="1"/>
      <c r="AC13" s="13" t="s">
        <v>7</v>
      </c>
      <c r="AD13" s="1"/>
      <c r="AE13" s="1"/>
      <c r="AF13" s="1"/>
      <c r="AG13" s="1"/>
      <c r="AH13" s="1"/>
      <c r="AI13" s="1"/>
      <c r="AJ13" s="1"/>
      <c r="A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s="312" customFormat="1" ht="26.1" customHeight="1" x14ac:dyDescent="0.2">
      <c r="A14" s="15"/>
      <c r="B14" s="19"/>
      <c r="C14" s="16" t="s">
        <v>152</v>
      </c>
      <c r="D14" s="1"/>
      <c r="E14" s="1" t="s">
        <v>382</v>
      </c>
      <c r="F14" s="1"/>
      <c r="G14" s="325" t="s">
        <v>383</v>
      </c>
      <c r="H14" s="1"/>
      <c r="I14" s="330" t="s">
        <v>380</v>
      </c>
      <c r="J14" s="1"/>
      <c r="K14" s="1" t="s">
        <v>366</v>
      </c>
      <c r="L14" s="1"/>
      <c r="M14" s="311" t="s">
        <v>377</v>
      </c>
      <c r="N14" s="321"/>
      <c r="O14" s="324" t="s">
        <v>150</v>
      </c>
      <c r="P14" s="324"/>
      <c r="Q14" s="324" t="s">
        <v>367</v>
      </c>
      <c r="R14" s="324"/>
      <c r="S14" s="324" t="s">
        <v>374</v>
      </c>
      <c r="T14" s="324"/>
      <c r="U14" s="328" t="s">
        <v>370</v>
      </c>
      <c r="V14" s="324"/>
      <c r="W14" s="324" t="s">
        <v>366</v>
      </c>
      <c r="X14" s="324"/>
      <c r="Y14" s="324" t="s">
        <v>395</v>
      </c>
      <c r="Z14" s="1"/>
      <c r="AA14" s="18"/>
      <c r="AB14" s="1"/>
      <c r="AC14" s="13" t="s">
        <v>8</v>
      </c>
      <c r="AD14"/>
      <c r="AE14"/>
      <c r="AF14"/>
      <c r="AG14"/>
      <c r="AH14"/>
      <c r="AI14"/>
      <c r="AJ14"/>
      <c r="AK14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26.1" customHeight="1" x14ac:dyDescent="0.2">
      <c r="A15" s="15"/>
      <c r="B15" s="19"/>
      <c r="C15" s="324" t="s">
        <v>153</v>
      </c>
      <c r="D15" s="324"/>
      <c r="E15" s="324" t="s">
        <v>367</v>
      </c>
      <c r="F15" s="324"/>
      <c r="G15" s="324" t="s">
        <v>384</v>
      </c>
      <c r="H15" s="324"/>
      <c r="I15" s="328" t="s">
        <v>370</v>
      </c>
      <c r="J15" s="324"/>
      <c r="K15" s="324" t="s">
        <v>385</v>
      </c>
      <c r="L15" s="324"/>
      <c r="M15" s="324" t="s">
        <v>386</v>
      </c>
      <c r="N15" s="15"/>
      <c r="O15" s="324" t="s">
        <v>158</v>
      </c>
      <c r="P15" s="324"/>
      <c r="Q15" s="324" t="s">
        <v>371</v>
      </c>
      <c r="R15" s="324"/>
      <c r="S15" s="324" t="s">
        <v>389</v>
      </c>
      <c r="T15" s="324"/>
      <c r="U15" s="328" t="s">
        <v>370</v>
      </c>
      <c r="V15" s="324"/>
      <c r="W15" s="324" t="s">
        <v>366</v>
      </c>
      <c r="X15" s="324"/>
      <c r="Y15" s="324" t="s">
        <v>396</v>
      </c>
      <c r="Z15" s="1"/>
      <c r="AA15" s="18"/>
      <c r="AB15" s="1"/>
      <c r="AC15" s="13" t="s">
        <v>9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</row>
    <row r="16" spans="1:74" s="312" customFormat="1" ht="26.1" customHeight="1" x14ac:dyDescent="0.2">
      <c r="A16" s="15"/>
      <c r="B16" s="19"/>
      <c r="C16" s="16" t="s">
        <v>150</v>
      </c>
      <c r="D16" s="1"/>
      <c r="E16" s="1" t="s">
        <v>371</v>
      </c>
      <c r="F16" s="1"/>
      <c r="G16" s="325">
        <v>6</v>
      </c>
      <c r="H16" s="1"/>
      <c r="I16" s="330" t="s">
        <v>370</v>
      </c>
      <c r="J16" s="1"/>
      <c r="K16" s="1" t="s">
        <v>366</v>
      </c>
      <c r="L16" s="1"/>
      <c r="M16" s="326">
        <v>36</v>
      </c>
      <c r="N16" s="321"/>
      <c r="O16" s="324" t="s">
        <v>215</v>
      </c>
      <c r="P16" s="324"/>
      <c r="Q16" s="324" t="s">
        <v>371</v>
      </c>
      <c r="R16" s="324"/>
      <c r="S16" s="324" t="s">
        <v>397</v>
      </c>
      <c r="T16" s="324"/>
      <c r="U16" s="328" t="s">
        <v>379</v>
      </c>
      <c r="V16" s="324"/>
      <c r="W16" s="324" t="s">
        <v>366</v>
      </c>
      <c r="X16" s="324"/>
      <c r="Y16" s="324" t="s">
        <v>392</v>
      </c>
      <c r="Z16" s="1"/>
      <c r="AA16" s="18"/>
      <c r="AB16" s="1"/>
      <c r="AC16" s="13" t="s">
        <v>11</v>
      </c>
      <c r="AD16"/>
      <c r="AE16"/>
      <c r="AF16"/>
      <c r="AG16"/>
      <c r="AH16"/>
      <c r="AI16"/>
      <c r="AJ16"/>
      <c r="AK16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81" s="312" customFormat="1" ht="26.1" customHeight="1" x14ac:dyDescent="0.2">
      <c r="A17" s="15"/>
      <c r="B17" s="19"/>
      <c r="C17" s="16" t="s">
        <v>152</v>
      </c>
      <c r="D17" s="1"/>
      <c r="E17" s="1" t="s">
        <v>371</v>
      </c>
      <c r="F17" s="1"/>
      <c r="G17" s="325">
        <v>2</v>
      </c>
      <c r="H17" s="1"/>
      <c r="I17" s="330" t="s">
        <v>370</v>
      </c>
      <c r="J17" s="1"/>
      <c r="K17" s="1" t="s">
        <v>366</v>
      </c>
      <c r="L17" s="1"/>
      <c r="M17" s="326">
        <v>101</v>
      </c>
      <c r="N17" s="321"/>
      <c r="O17" s="324" t="s">
        <v>378</v>
      </c>
      <c r="P17" s="324"/>
      <c r="Q17" s="324" t="s">
        <v>367</v>
      </c>
      <c r="R17" s="324"/>
      <c r="S17" s="324" t="s">
        <v>374</v>
      </c>
      <c r="T17" s="324"/>
      <c r="U17" s="328" t="s">
        <v>380</v>
      </c>
      <c r="V17" s="324"/>
      <c r="W17" s="324" t="s">
        <v>366</v>
      </c>
      <c r="X17" s="324"/>
      <c r="Y17" s="324" t="s">
        <v>398</v>
      </c>
      <c r="Z17" s="1"/>
      <c r="AA17" s="18"/>
      <c r="AB17" s="1"/>
      <c r="AC17" s="13" t="s">
        <v>12</v>
      </c>
      <c r="AD17"/>
      <c r="AE17"/>
      <c r="AF17"/>
      <c r="AG17"/>
      <c r="AH17"/>
      <c r="AI17"/>
      <c r="AJ17"/>
      <c r="AK17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81" s="312" customFormat="1" ht="26.1" customHeight="1" x14ac:dyDescent="0.2">
      <c r="A18" s="15"/>
      <c r="B18" s="19"/>
      <c r="C18" s="16" t="s">
        <v>153</v>
      </c>
      <c r="D18" s="1"/>
      <c r="E18" s="1" t="s">
        <v>367</v>
      </c>
      <c r="F18" s="1"/>
      <c r="G18" s="325">
        <v>3</v>
      </c>
      <c r="H18" s="1"/>
      <c r="I18" s="330" t="s">
        <v>380</v>
      </c>
      <c r="J18" s="1"/>
      <c r="K18" s="1" t="s">
        <v>366</v>
      </c>
      <c r="L18" s="1"/>
      <c r="M18" s="326">
        <v>36</v>
      </c>
      <c r="N18" s="321"/>
      <c r="O18" s="15" t="s">
        <v>378</v>
      </c>
      <c r="P18" s="15"/>
      <c r="Q18" s="16" t="s">
        <v>367</v>
      </c>
      <c r="R18" s="1"/>
      <c r="S18" s="1" t="s">
        <v>374</v>
      </c>
      <c r="T18" s="1"/>
      <c r="U18" s="310" t="s">
        <v>380</v>
      </c>
      <c r="V18" s="1"/>
      <c r="W18" s="1" t="s">
        <v>366</v>
      </c>
      <c r="X18" s="1"/>
      <c r="Y18" s="1" t="s">
        <v>398</v>
      </c>
      <c r="Z18" s="1"/>
      <c r="AA18" s="18"/>
      <c r="AB18" s="1"/>
      <c r="AC18" s="13" t="s">
        <v>27</v>
      </c>
      <c r="AD18"/>
      <c r="AE18"/>
      <c r="AF18"/>
      <c r="AG18"/>
      <c r="AH18"/>
      <c r="AI18"/>
      <c r="AJ18"/>
      <c r="AK18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81" s="312" customFormat="1" ht="26.1" customHeight="1" x14ac:dyDescent="0.2">
      <c r="A19" s="15"/>
      <c r="B19" s="19"/>
      <c r="C19" s="16" t="s">
        <v>153</v>
      </c>
      <c r="D19" s="1"/>
      <c r="E19" s="1" t="s">
        <v>367</v>
      </c>
      <c r="F19" s="1"/>
      <c r="G19" s="325">
        <v>3</v>
      </c>
      <c r="H19" s="1"/>
      <c r="I19" s="330" t="s">
        <v>380</v>
      </c>
      <c r="J19" s="1"/>
      <c r="K19" s="1" t="s">
        <v>366</v>
      </c>
      <c r="L19" s="1"/>
      <c r="M19" s="326">
        <v>36</v>
      </c>
      <c r="N19" s="321"/>
      <c r="O19" s="15" t="s">
        <v>378</v>
      </c>
      <c r="P19" s="15"/>
      <c r="Q19" s="16" t="s">
        <v>367</v>
      </c>
      <c r="R19" s="1"/>
      <c r="S19" s="1" t="s">
        <v>374</v>
      </c>
      <c r="T19" s="1"/>
      <c r="U19" s="310" t="s">
        <v>380</v>
      </c>
      <c r="V19" s="1"/>
      <c r="W19" s="1" t="s">
        <v>366</v>
      </c>
      <c r="X19" s="1"/>
      <c r="Y19" s="1" t="s">
        <v>398</v>
      </c>
      <c r="Z19" s="1"/>
      <c r="AA19" s="18"/>
      <c r="AB19" s="1"/>
      <c r="AC19" s="13" t="s">
        <v>29</v>
      </c>
      <c r="AD19"/>
      <c r="AE19"/>
      <c r="AF19"/>
      <c r="AG19"/>
      <c r="AH19"/>
      <c r="AI19"/>
      <c r="AJ19"/>
      <c r="AK19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81" s="312" customFormat="1" ht="26.1" customHeight="1" x14ac:dyDescent="0.2">
      <c r="A20" s="15"/>
      <c r="B20" s="19"/>
      <c r="C20" s="324" t="s">
        <v>387</v>
      </c>
      <c r="D20" s="324"/>
      <c r="E20" s="324" t="s">
        <v>371</v>
      </c>
      <c r="F20" s="324"/>
      <c r="G20" s="327" t="s">
        <v>390</v>
      </c>
      <c r="H20" s="324"/>
      <c r="I20" s="328" t="s">
        <v>380</v>
      </c>
      <c r="J20" s="324"/>
      <c r="K20" s="324" t="s">
        <v>388</v>
      </c>
      <c r="L20" s="324"/>
      <c r="M20" s="327" t="s">
        <v>391</v>
      </c>
      <c r="N20" s="15"/>
      <c r="O20" s="15" t="s">
        <v>378</v>
      </c>
      <c r="P20" s="15"/>
      <c r="Q20" s="16" t="s">
        <v>367</v>
      </c>
      <c r="R20" s="1"/>
      <c r="S20" s="1" t="s">
        <v>374</v>
      </c>
      <c r="T20" s="1"/>
      <c r="U20" s="310" t="s">
        <v>380</v>
      </c>
      <c r="V20" s="1"/>
      <c r="W20" s="1" t="s">
        <v>366</v>
      </c>
      <c r="X20" s="1"/>
      <c r="Y20" s="1" t="s">
        <v>399</v>
      </c>
      <c r="Z20" s="1"/>
      <c r="AA20" s="18"/>
      <c r="AB20" s="1"/>
      <c r="AC20" s="13" t="s">
        <v>30</v>
      </c>
      <c r="AD20" s="1"/>
      <c r="AE20" s="1"/>
      <c r="AF20" s="1"/>
      <c r="AG20" s="1"/>
      <c r="AH20" s="1"/>
      <c r="AI20" s="1"/>
      <c r="AJ20" s="1"/>
      <c r="AK20" s="1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</row>
    <row r="21" spans="1:81" s="312" customFormat="1" ht="26.1" customHeight="1" x14ac:dyDescent="0.2">
      <c r="A21" s="15"/>
      <c r="B21" s="19"/>
      <c r="C21" s="15" t="s">
        <v>150</v>
      </c>
      <c r="D21" s="15"/>
      <c r="E21" s="16" t="s">
        <v>367</v>
      </c>
      <c r="F21" s="1"/>
      <c r="G21" s="1" t="s">
        <v>383</v>
      </c>
      <c r="H21" s="1"/>
      <c r="I21" s="310" t="s">
        <v>380</v>
      </c>
      <c r="J21" s="1"/>
      <c r="K21" s="1" t="s">
        <v>366</v>
      </c>
      <c r="L21" s="1"/>
      <c r="M21" s="1" t="s">
        <v>392</v>
      </c>
      <c r="N21" s="15"/>
      <c r="O21" s="15" t="s">
        <v>221</v>
      </c>
      <c r="P21" s="15"/>
      <c r="Q21" s="16" t="s">
        <v>367</v>
      </c>
      <c r="R21" s="1"/>
      <c r="S21" s="1" t="s">
        <v>383</v>
      </c>
      <c r="T21" s="1"/>
      <c r="U21" s="310" t="s">
        <v>370</v>
      </c>
      <c r="V21" s="1"/>
      <c r="W21" s="1" t="s">
        <v>366</v>
      </c>
      <c r="X21" s="1"/>
      <c r="Y21" s="1" t="s">
        <v>400</v>
      </c>
      <c r="Z21" s="1"/>
      <c r="AA21" s="18"/>
      <c r="AB21" s="1"/>
      <c r="AC21" s="13" t="s">
        <v>31</v>
      </c>
      <c r="AD21" s="1"/>
      <c r="AE21" s="1"/>
      <c r="AF21" s="1"/>
      <c r="AG21" s="1"/>
      <c r="AH21" s="1"/>
      <c r="AI21" s="1"/>
      <c r="AJ21" s="1"/>
      <c r="AK21" s="1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</row>
    <row r="22" spans="1:81" s="312" customFormat="1" ht="26.1" customHeight="1" x14ac:dyDescent="0.2">
      <c r="A22" s="15"/>
      <c r="B22" s="19"/>
      <c r="C22" s="15" t="s">
        <v>150</v>
      </c>
      <c r="D22" s="15"/>
      <c r="E22" s="16" t="s">
        <v>367</v>
      </c>
      <c r="F22" s="1"/>
      <c r="G22" s="1" t="s">
        <v>383</v>
      </c>
      <c r="H22" s="1"/>
      <c r="I22" s="310" t="s">
        <v>380</v>
      </c>
      <c r="J22" s="1"/>
      <c r="K22" s="1" t="s">
        <v>366</v>
      </c>
      <c r="L22" s="1"/>
      <c r="M22" s="1" t="s">
        <v>377</v>
      </c>
      <c r="N22" s="15"/>
      <c r="O22" s="318" t="s">
        <v>150</v>
      </c>
      <c r="P22" s="319"/>
      <c r="Q22" s="319" t="s">
        <v>371</v>
      </c>
      <c r="R22" s="319"/>
      <c r="S22" s="329">
        <v>2</v>
      </c>
      <c r="T22" s="319"/>
      <c r="U22" s="331" t="s">
        <v>370</v>
      </c>
      <c r="V22" s="319"/>
      <c r="W22" s="319" t="s">
        <v>366</v>
      </c>
      <c r="Y22" s="332">
        <v>20</v>
      </c>
      <c r="Z22" s="1"/>
      <c r="AA22" s="18"/>
      <c r="AB22" s="1"/>
      <c r="AD22" s="1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</row>
    <row r="23" spans="1:81" s="312" customFormat="1" ht="26.1" customHeight="1" x14ac:dyDescent="0.2">
      <c r="A23" s="15"/>
      <c r="B23" s="19"/>
      <c r="C23" s="15" t="s">
        <v>150</v>
      </c>
      <c r="D23" s="15"/>
      <c r="E23" s="16" t="s">
        <v>367</v>
      </c>
      <c r="F23" s="324"/>
      <c r="G23" s="1" t="s">
        <v>383</v>
      </c>
      <c r="H23" s="324"/>
      <c r="I23" s="320" t="s">
        <v>380</v>
      </c>
      <c r="J23" s="324"/>
      <c r="K23" s="1" t="s">
        <v>366</v>
      </c>
      <c r="L23" s="324"/>
      <c r="M23" s="1" t="s">
        <v>377</v>
      </c>
      <c r="N23" s="15"/>
      <c r="O23" s="318" t="s">
        <v>150</v>
      </c>
      <c r="P23" s="321"/>
      <c r="Q23" s="319" t="s">
        <v>371</v>
      </c>
      <c r="R23" s="321"/>
      <c r="S23" s="329">
        <v>2</v>
      </c>
      <c r="T23" s="321"/>
      <c r="U23" s="331" t="s">
        <v>370</v>
      </c>
      <c r="V23" s="321"/>
      <c r="W23" s="319" t="s">
        <v>366</v>
      </c>
      <c r="X23" s="1"/>
      <c r="Y23" s="332">
        <v>20</v>
      </c>
      <c r="Z23" s="1"/>
      <c r="AA23" s="18"/>
      <c r="AB23" s="1"/>
      <c r="AD23" s="1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</row>
    <row r="24" spans="1:81" s="312" customFormat="1" ht="26.1" customHeight="1" x14ac:dyDescent="0.2">
      <c r="A24" s="15"/>
      <c r="B24" s="19"/>
      <c r="C24" s="15" t="s">
        <v>153</v>
      </c>
      <c r="D24" s="15"/>
      <c r="E24" s="16" t="s">
        <v>371</v>
      </c>
      <c r="F24" s="1"/>
      <c r="G24" s="1" t="s">
        <v>389</v>
      </c>
      <c r="H24" s="1"/>
      <c r="I24" s="310" t="s">
        <v>370</v>
      </c>
      <c r="J24" s="1"/>
      <c r="K24" s="1" t="s">
        <v>366</v>
      </c>
      <c r="L24" s="1"/>
      <c r="M24" s="1" t="s">
        <v>393</v>
      </c>
      <c r="N24" s="15"/>
      <c r="O24" s="318" t="s">
        <v>150</v>
      </c>
      <c r="P24" s="321"/>
      <c r="Q24" s="319" t="s">
        <v>367</v>
      </c>
      <c r="R24" s="321"/>
      <c r="S24" s="329">
        <v>4</v>
      </c>
      <c r="T24" s="321"/>
      <c r="U24" s="331" t="s">
        <v>370</v>
      </c>
      <c r="V24" s="321"/>
      <c r="W24" s="319" t="s">
        <v>366</v>
      </c>
      <c r="X24" s="1"/>
      <c r="Y24" s="332">
        <v>24</v>
      </c>
      <c r="Z24" s="1"/>
      <c r="AA24" s="18"/>
      <c r="AB24" s="1"/>
      <c r="AD24" s="1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</row>
    <row r="25" spans="1:81" s="312" customFormat="1" ht="26.1" customHeight="1" x14ac:dyDescent="0.2">
      <c r="A25" s="15"/>
      <c r="B25" s="19"/>
      <c r="C25" s="15" t="s">
        <v>378</v>
      </c>
      <c r="D25" s="15"/>
      <c r="E25" s="16" t="s">
        <v>367</v>
      </c>
      <c r="F25" s="1"/>
      <c r="G25" s="1" t="s">
        <v>383</v>
      </c>
      <c r="H25" s="1"/>
      <c r="I25" s="310" t="s">
        <v>380</v>
      </c>
      <c r="J25" s="1"/>
      <c r="K25" s="1" t="s">
        <v>366</v>
      </c>
      <c r="L25" s="1"/>
      <c r="M25" s="1" t="s">
        <v>394</v>
      </c>
      <c r="N25" s="15"/>
      <c r="O25" s="16" t="s">
        <v>211</v>
      </c>
      <c r="P25" s="1"/>
      <c r="Q25" s="1" t="s">
        <v>372</v>
      </c>
      <c r="R25" s="1"/>
      <c r="S25" s="325">
        <v>2</v>
      </c>
      <c r="T25" s="1"/>
      <c r="U25" s="330" t="s">
        <v>370</v>
      </c>
      <c r="V25" s="1"/>
      <c r="W25" s="1" t="s">
        <v>366</v>
      </c>
      <c r="X25" s="1"/>
      <c r="Y25" s="326">
        <v>30</v>
      </c>
      <c r="Z25" s="1"/>
      <c r="AA25" s="18"/>
      <c r="AB25" s="1"/>
      <c r="AD25" s="1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</row>
    <row r="26" spans="1:81" ht="26.1" customHeight="1" x14ac:dyDescent="0.2">
      <c r="A26" s="1"/>
      <c r="B26" s="14" t="s">
        <v>10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6"/>
      <c r="R26" s="1"/>
      <c r="S26" s="1"/>
      <c r="T26" s="1"/>
      <c r="U26" s="17"/>
      <c r="V26" s="1"/>
      <c r="W26" s="1"/>
      <c r="X26" s="1"/>
      <c r="Y26" s="1"/>
      <c r="Z26" s="1"/>
      <c r="AA26" s="18"/>
      <c r="AB26" s="1"/>
      <c r="AD26" s="1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</row>
    <row r="27" spans="1:81" ht="26.1" customHeight="1" thickBot="1" x14ac:dyDescent="0.25">
      <c r="A27" s="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1"/>
      <c r="AD27" s="1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</row>
    <row r="28" spans="1:81" ht="26.1" customHeight="1" x14ac:dyDescent="0.2">
      <c r="A28" s="1"/>
      <c r="B28" s="22" t="s">
        <v>13</v>
      </c>
      <c r="C28" s="23" t="s">
        <v>14</v>
      </c>
      <c r="D28" s="24"/>
      <c r="E28" s="22" t="s">
        <v>15</v>
      </c>
      <c r="F28" s="24"/>
      <c r="G28" s="22" t="s">
        <v>16</v>
      </c>
      <c r="H28" s="24"/>
      <c r="I28" s="22" t="s">
        <v>17</v>
      </c>
      <c r="J28" s="24"/>
      <c r="K28" s="22" t="s">
        <v>18</v>
      </c>
      <c r="L28" s="24"/>
      <c r="M28" s="22" t="s">
        <v>19</v>
      </c>
      <c r="N28" s="24"/>
      <c r="O28" s="22" t="s">
        <v>20</v>
      </c>
      <c r="P28" s="24"/>
      <c r="Q28" s="22" t="s">
        <v>21</v>
      </c>
      <c r="R28" s="24"/>
      <c r="S28" s="22" t="s">
        <v>22</v>
      </c>
      <c r="T28" s="24"/>
      <c r="U28" s="22" t="s">
        <v>23</v>
      </c>
      <c r="V28" s="24"/>
      <c r="W28" s="22" t="s">
        <v>24</v>
      </c>
      <c r="X28" s="24"/>
      <c r="Y28" s="22" t="s">
        <v>25</v>
      </c>
      <c r="Z28" s="24"/>
      <c r="AA28" s="23" t="s">
        <v>26</v>
      </c>
      <c r="AB28" s="1"/>
      <c r="AD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</row>
    <row r="29" spans="1:81" ht="26.1" customHeight="1" thickBot="1" x14ac:dyDescent="0.25">
      <c r="A29" s="1"/>
      <c r="B29" s="25" t="s">
        <v>28</v>
      </c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  <c r="AA29" s="26"/>
      <c r="AB29" s="1"/>
      <c r="AD29" s="1"/>
      <c r="BX29" s="20"/>
      <c r="BY29" s="20"/>
      <c r="BZ29" s="20"/>
      <c r="CA29" s="20"/>
      <c r="CB29" s="20"/>
      <c r="CC29" s="20"/>
    </row>
    <row r="30" spans="1:81" ht="26.1" customHeight="1" x14ac:dyDescent="0.2">
      <c r="A30" s="1"/>
      <c r="B30" s="29" t="s">
        <v>32</v>
      </c>
      <c r="C30" s="30">
        <v>854</v>
      </c>
      <c r="D30" s="31"/>
      <c r="E30" s="32">
        <v>1128</v>
      </c>
      <c r="F30" s="31"/>
      <c r="G30" s="32">
        <v>1145</v>
      </c>
      <c r="H30" s="31"/>
      <c r="I30" s="32">
        <v>1144</v>
      </c>
      <c r="J30" s="31"/>
      <c r="K30" s="33">
        <v>983</v>
      </c>
      <c r="L30" s="31"/>
      <c r="M30" s="32">
        <v>1506</v>
      </c>
      <c r="N30" s="31"/>
      <c r="O30" s="32">
        <v>2034</v>
      </c>
      <c r="P30" s="31"/>
      <c r="Q30" s="32">
        <v>1281</v>
      </c>
      <c r="R30" s="31"/>
      <c r="S30" s="32">
        <v>1194</v>
      </c>
      <c r="T30" s="31"/>
      <c r="U30" s="32">
        <v>1176</v>
      </c>
      <c r="V30" s="31"/>
      <c r="W30" s="32">
        <v>1356</v>
      </c>
      <c r="X30" s="31"/>
      <c r="Y30" s="32">
        <v>1432</v>
      </c>
      <c r="Z30" s="31"/>
      <c r="AA30" s="30">
        <f>SUM(C30:Y30)</f>
        <v>15233</v>
      </c>
      <c r="AB30" s="20"/>
      <c r="AD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X30" s="20"/>
      <c r="BY30" s="20"/>
      <c r="BZ30" s="20"/>
      <c r="CA30" s="20"/>
      <c r="CB30" s="20"/>
      <c r="CC30" s="20"/>
    </row>
    <row r="31" spans="1:81" ht="26.1" customHeight="1" x14ac:dyDescent="0.2">
      <c r="A31" s="1"/>
      <c r="B31" s="29" t="s">
        <v>315</v>
      </c>
      <c r="C31" s="30">
        <v>1014</v>
      </c>
      <c r="D31" s="31"/>
      <c r="E31" s="32">
        <v>1631</v>
      </c>
      <c r="F31" s="31"/>
      <c r="G31" s="32">
        <v>1203</v>
      </c>
      <c r="H31" s="31"/>
      <c r="I31" s="32">
        <v>927</v>
      </c>
      <c r="J31" s="31"/>
      <c r="K31" s="33">
        <v>1148</v>
      </c>
      <c r="L31" s="31"/>
      <c r="M31" s="32">
        <v>1477</v>
      </c>
      <c r="N31" s="31"/>
      <c r="O31" s="32">
        <v>1647</v>
      </c>
      <c r="P31" s="31"/>
      <c r="Q31" s="32">
        <v>1100</v>
      </c>
      <c r="R31" s="31"/>
      <c r="S31" s="32">
        <v>1050</v>
      </c>
      <c r="T31" s="31"/>
      <c r="U31" s="32">
        <v>1178</v>
      </c>
      <c r="V31" s="31"/>
      <c r="W31" s="32">
        <v>1342</v>
      </c>
      <c r="X31" s="31"/>
      <c r="Y31" s="32">
        <v>1448</v>
      </c>
      <c r="Z31" s="31"/>
      <c r="AA31" s="30">
        <f>SUM(C31:Y31)</f>
        <v>15165</v>
      </c>
      <c r="AB31" s="20"/>
      <c r="AD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X31" s="20"/>
      <c r="BY31" s="20"/>
      <c r="BZ31" s="20"/>
      <c r="CA31" s="20"/>
      <c r="CB31" s="20"/>
      <c r="CC31" s="20"/>
    </row>
    <row r="32" spans="1:81" ht="26.1" customHeight="1" x14ac:dyDescent="0.2">
      <c r="A32" s="1"/>
      <c r="B32" s="34" t="s">
        <v>324</v>
      </c>
      <c r="C32" s="35">
        <f>C49</f>
        <v>826</v>
      </c>
      <c r="D32" s="36"/>
      <c r="E32" s="37">
        <f>E49</f>
        <v>1131</v>
      </c>
      <c r="F32" s="36"/>
      <c r="G32" s="37">
        <f>G49</f>
        <v>947</v>
      </c>
      <c r="H32" s="36"/>
      <c r="I32" s="37">
        <v>1245</v>
      </c>
      <c r="J32" s="36"/>
      <c r="K32" s="38">
        <v>1446</v>
      </c>
      <c r="L32" s="36"/>
      <c r="M32" s="37">
        <v>1658</v>
      </c>
      <c r="N32" s="36"/>
      <c r="O32" s="37">
        <v>1410</v>
      </c>
      <c r="P32" s="36"/>
      <c r="Q32" s="37">
        <v>1321</v>
      </c>
      <c r="R32" s="36"/>
      <c r="S32" s="37">
        <v>1401</v>
      </c>
      <c r="T32" s="36"/>
      <c r="U32" s="37">
        <v>1454</v>
      </c>
      <c r="V32" s="36"/>
      <c r="W32" s="37">
        <v>1231</v>
      </c>
      <c r="X32" s="36"/>
      <c r="Y32" s="37">
        <v>1498</v>
      </c>
      <c r="Z32" s="36"/>
      <c r="AA32" s="35">
        <f>SUM(C32:Y32)</f>
        <v>15568</v>
      </c>
      <c r="AB32" s="39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20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</row>
    <row r="33" spans="1:81" ht="26.1" customHeight="1" thickBot="1" x14ac:dyDescent="0.3">
      <c r="A33" s="1"/>
      <c r="B33" s="40" t="s">
        <v>325</v>
      </c>
      <c r="C33" s="41">
        <f>C32/C31</f>
        <v>0.81459566074950696</v>
      </c>
      <c r="D33" s="42"/>
      <c r="E33" s="43">
        <f>IF(E32="","",(C32+E32)/(C31+E31))</f>
        <v>0.73988657844990546</v>
      </c>
      <c r="F33" s="44"/>
      <c r="G33" s="43">
        <f>IF(G32="","",SUM(C32:G32)/SUM(C31:G31))</f>
        <v>0.75467775467775466</v>
      </c>
      <c r="H33" s="45"/>
      <c r="I33" s="43">
        <f>IF(I32="","",SUM(C32:I32)/SUM(C31:I31))</f>
        <v>0.86890052356020941</v>
      </c>
      <c r="J33" s="45"/>
      <c r="K33" s="46">
        <f>IF(K32="","",SUM(C32:K32)/SUM(C31:K31))</f>
        <v>0.9446226574371096</v>
      </c>
      <c r="L33" s="45"/>
      <c r="M33" s="47">
        <f>IF(M32="","",SUM(C32:M32)/SUM(C31:M31))</f>
        <v>0.98013513513513517</v>
      </c>
      <c r="N33" s="45"/>
      <c r="O33" s="47">
        <f>IF(O32="","",SUM(C32:O32)/SUM(C31:O31))</f>
        <v>0.95755499060462035</v>
      </c>
      <c r="P33" s="45"/>
      <c r="Q33" s="43">
        <f>IF(Q32="","",SUM(C32:Q32)/SUM(C31:Q31))</f>
        <v>0.98393613876022468</v>
      </c>
      <c r="R33" s="45"/>
      <c r="S33" s="43">
        <f>IF(S32="","",SUM(C32:S32)/SUM(C31:S31))</f>
        <v>1.0167902116638385</v>
      </c>
      <c r="T33" s="45"/>
      <c r="U33" s="43">
        <f>IF(U32="","",SUM(C32:U32)/SUM(C31:U31))</f>
        <v>1.0374949494949495</v>
      </c>
      <c r="V33" s="45"/>
      <c r="W33" s="43">
        <f>IF(W32="","",SUM(C32:W32)/SUM(C31:W31))</f>
        <v>1.0257344900488445</v>
      </c>
      <c r="X33" s="45"/>
      <c r="Y33" s="43">
        <f>IF(Y32="","",SUM(C32:Y32)/SUM(C31:Y31))</f>
        <v>1.0265743488295418</v>
      </c>
      <c r="Z33" s="45"/>
      <c r="AA33" s="48">
        <f>AA32/AA31</f>
        <v>1.0265743488295418</v>
      </c>
      <c r="AB33" s="1"/>
      <c r="AC33" s="12" t="s">
        <v>33</v>
      </c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ht="26.1" customHeight="1" x14ac:dyDescent="0.2">
      <c r="A34" s="1"/>
      <c r="B34" s="1"/>
      <c r="C34" s="49" t="s">
        <v>34</v>
      </c>
      <c r="D34" s="50"/>
      <c r="E34" s="49" t="s">
        <v>35</v>
      </c>
      <c r="F34" s="50"/>
      <c r="G34" s="49" t="s">
        <v>36</v>
      </c>
      <c r="H34" s="51"/>
      <c r="I34" s="49" t="s">
        <v>34</v>
      </c>
      <c r="J34" s="50"/>
      <c r="K34" s="49" t="s">
        <v>35</v>
      </c>
      <c r="L34" s="50"/>
      <c r="M34" s="49" t="s">
        <v>36</v>
      </c>
      <c r="N34" s="51"/>
      <c r="O34" s="49" t="s">
        <v>34</v>
      </c>
      <c r="P34" s="50"/>
      <c r="Q34" s="49" t="s">
        <v>35</v>
      </c>
      <c r="R34" s="50"/>
      <c r="S34" s="49" t="s">
        <v>36</v>
      </c>
      <c r="T34" s="51"/>
      <c r="U34" s="49" t="s">
        <v>34</v>
      </c>
      <c r="V34" s="50"/>
      <c r="W34" s="49" t="s">
        <v>35</v>
      </c>
      <c r="X34" s="50"/>
      <c r="Y34" s="49" t="s">
        <v>36</v>
      </c>
      <c r="Z34" s="1"/>
      <c r="AA34" s="1"/>
      <c r="AB34" s="1"/>
      <c r="AC34" s="1" t="s">
        <v>37</v>
      </c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81" ht="26.1" customHeight="1" x14ac:dyDescent="0.2">
      <c r="A35" s="1"/>
      <c r="B35" s="1"/>
      <c r="C35" s="52" t="s">
        <v>38</v>
      </c>
      <c r="D35" s="53"/>
      <c r="E35" s="54">
        <v>20799</v>
      </c>
      <c r="F35" s="52"/>
      <c r="G35" s="55"/>
      <c r="H35" s="53"/>
      <c r="I35" s="52" t="s">
        <v>39</v>
      </c>
      <c r="J35" s="52"/>
      <c r="K35" s="56">
        <v>17590</v>
      </c>
      <c r="L35" s="52"/>
      <c r="M35" s="55">
        <f>+K35/E40</f>
        <v>0.91462146422628954</v>
      </c>
      <c r="N35" s="52"/>
      <c r="O35" s="52" t="s">
        <v>40</v>
      </c>
      <c r="P35" s="52"/>
      <c r="Q35" s="56">
        <v>13481</v>
      </c>
      <c r="R35" s="52"/>
      <c r="S35" s="55">
        <f>+Q35/K40</f>
        <v>0.98107852412488172</v>
      </c>
      <c r="T35" s="52"/>
      <c r="U35" s="52" t="s">
        <v>41</v>
      </c>
      <c r="W35" s="56">
        <v>9342</v>
      </c>
      <c r="Y35" s="55">
        <f>+W35/Q40</f>
        <v>0.96738117427772596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81" ht="26.1" customHeight="1" x14ac:dyDescent="0.2">
      <c r="A36" s="1"/>
      <c r="B36" s="1"/>
      <c r="C36" s="52" t="s">
        <v>42</v>
      </c>
      <c r="D36" s="53"/>
      <c r="E36" s="56">
        <v>21952</v>
      </c>
      <c r="F36" s="52"/>
      <c r="G36" s="55">
        <f>+E36/E35</f>
        <v>1.0554353574691091</v>
      </c>
      <c r="H36" s="53"/>
      <c r="I36" s="52" t="s">
        <v>43</v>
      </c>
      <c r="J36" s="52"/>
      <c r="K36" s="56">
        <v>16499</v>
      </c>
      <c r="L36" s="52"/>
      <c r="M36" s="55">
        <f>+K36/K35</f>
        <v>0.93797612279704379</v>
      </c>
      <c r="N36" s="52"/>
      <c r="O36" s="52" t="s">
        <v>44</v>
      </c>
      <c r="Q36" s="56">
        <v>12858</v>
      </c>
      <c r="R36" s="52"/>
      <c r="S36" s="55">
        <f>+Q36/Q35</f>
        <v>0.95378681106742824</v>
      </c>
      <c r="T36" s="52"/>
      <c r="U36" s="52" t="s">
        <v>45</v>
      </c>
      <c r="W36" s="56">
        <v>7826</v>
      </c>
      <c r="Y36" s="55">
        <f>+W36/W35</f>
        <v>0.83772211517876261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81" ht="26.1" customHeight="1" x14ac:dyDescent="0.2">
      <c r="A37" s="1"/>
      <c r="B37" s="57"/>
      <c r="C37" s="52" t="s">
        <v>46</v>
      </c>
      <c r="D37" s="53"/>
      <c r="E37" s="56">
        <v>23322</v>
      </c>
      <c r="F37" s="52"/>
      <c r="G37" s="55">
        <f>+E37/E36</f>
        <v>1.0624088921282799</v>
      </c>
      <c r="H37" s="53"/>
      <c r="I37" s="52" t="s">
        <v>47</v>
      </c>
      <c r="J37" s="52"/>
      <c r="K37" s="56">
        <v>15828</v>
      </c>
      <c r="L37" s="52"/>
      <c r="M37" s="55">
        <f>+K37/K36</f>
        <v>0.95933086853748717</v>
      </c>
      <c r="N37" s="52"/>
      <c r="O37" s="52" t="s">
        <v>48</v>
      </c>
      <c r="Q37" s="56">
        <v>13076</v>
      </c>
      <c r="S37" s="55">
        <f>+Q37/Q36</f>
        <v>1.0169544252605383</v>
      </c>
      <c r="T37" s="52"/>
      <c r="U37" s="52" t="s">
        <v>49</v>
      </c>
      <c r="W37" s="56">
        <v>11353</v>
      </c>
      <c r="Y37" s="55">
        <f>+W37/W36</f>
        <v>1.4506772297469972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81" ht="26.1" customHeight="1" x14ac:dyDescent="0.2">
      <c r="A38" s="1"/>
      <c r="C38" s="52" t="s">
        <v>50</v>
      </c>
      <c r="D38" s="52"/>
      <c r="E38" s="56">
        <v>19675</v>
      </c>
      <c r="F38" s="52"/>
      <c r="G38" s="55">
        <f>+E38/E37</f>
        <v>0.84362404596518303</v>
      </c>
      <c r="H38" s="53"/>
      <c r="I38" s="52" t="s">
        <v>51</v>
      </c>
      <c r="J38" s="52"/>
      <c r="K38" s="56">
        <v>15010</v>
      </c>
      <c r="L38" s="52"/>
      <c r="M38" s="55">
        <f>+K38/K37</f>
        <v>0.94831943391458173</v>
      </c>
      <c r="N38" s="52"/>
      <c r="O38" s="52" t="s">
        <v>52</v>
      </c>
      <c r="Q38" s="56">
        <v>11721</v>
      </c>
      <c r="S38" s="55">
        <f>+Q38/Q37</f>
        <v>0.89637503823799325</v>
      </c>
      <c r="T38" s="52"/>
      <c r="U38" s="52" t="s">
        <v>314</v>
      </c>
      <c r="W38" s="56">
        <v>15233</v>
      </c>
      <c r="Y38" s="55">
        <f>+W38/W37</f>
        <v>1.3417598872544703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81" ht="26.1" customHeight="1" x14ac:dyDescent="0.2">
      <c r="A39" s="1"/>
      <c r="C39" s="52" t="s">
        <v>53</v>
      </c>
      <c r="D39" s="52"/>
      <c r="E39" s="56">
        <v>23884</v>
      </c>
      <c r="F39" s="52"/>
      <c r="G39" s="55">
        <f>+E39/E38</f>
        <v>1.2139263024142313</v>
      </c>
      <c r="I39" s="52" t="s">
        <v>54</v>
      </c>
      <c r="J39" s="52"/>
      <c r="K39" s="56">
        <v>14322</v>
      </c>
      <c r="L39" s="52"/>
      <c r="M39" s="55">
        <f>+K39/K38</f>
        <v>0.95416389073950703</v>
      </c>
      <c r="O39" s="52" t="s">
        <v>55</v>
      </c>
      <c r="Q39" s="56">
        <v>11853</v>
      </c>
      <c r="S39" s="55">
        <f>+Q39/Q38</f>
        <v>1.0112618377271563</v>
      </c>
      <c r="U39" s="52" t="s">
        <v>326</v>
      </c>
      <c r="W39" s="56">
        <v>15165</v>
      </c>
      <c r="Y39" s="55">
        <f>+W39/W38</f>
        <v>0.99553600735245851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81" ht="26.1" customHeight="1" x14ac:dyDescent="0.2">
      <c r="A40" s="1"/>
      <c r="C40" s="52" t="s">
        <v>56</v>
      </c>
      <c r="D40" s="52"/>
      <c r="E40" s="56">
        <v>19232</v>
      </c>
      <c r="F40" s="52"/>
      <c r="G40" s="55">
        <f>+E40/E39</f>
        <v>0.80522525540110534</v>
      </c>
      <c r="I40" s="52" t="s">
        <v>57</v>
      </c>
      <c r="J40" s="52"/>
      <c r="K40" s="56">
        <v>13741</v>
      </c>
      <c r="L40" s="52"/>
      <c r="M40" s="55">
        <f>+K40/K39</f>
        <v>0.9594330400782014</v>
      </c>
      <c r="O40" s="52" t="s">
        <v>58</v>
      </c>
      <c r="Q40" s="56">
        <v>9657</v>
      </c>
      <c r="S40" s="55">
        <f>+Q40/Q39</f>
        <v>0.81473044798785121</v>
      </c>
      <c r="U40" s="52"/>
      <c r="W40" s="56"/>
      <c r="Y40" s="55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81" ht="26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 t="s">
        <v>59</v>
      </c>
      <c r="AG41" s="1" t="s">
        <v>60</v>
      </c>
      <c r="AH41" s="1" t="s">
        <v>61</v>
      </c>
      <c r="AI41" s="1" t="s">
        <v>62</v>
      </c>
      <c r="AJ41" s="1" t="s">
        <v>63</v>
      </c>
      <c r="AK41" s="1" t="s">
        <v>64</v>
      </c>
      <c r="AL41" s="1" t="s">
        <v>65</v>
      </c>
      <c r="AM41" s="1" t="s">
        <v>66</v>
      </c>
      <c r="AN41" s="1" t="s">
        <v>67</v>
      </c>
      <c r="AO41" s="1" t="s">
        <v>68</v>
      </c>
      <c r="AP41" s="1" t="s">
        <v>69</v>
      </c>
      <c r="AQ41" s="1" t="s">
        <v>70</v>
      </c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81" ht="26.1" customHeight="1" x14ac:dyDescent="0.2">
      <c r="A42" s="1"/>
      <c r="B42" s="14" t="s">
        <v>313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 t="s">
        <v>71</v>
      </c>
      <c r="AF42" s="20">
        <v>727</v>
      </c>
      <c r="AG42" s="20">
        <v>776</v>
      </c>
      <c r="AH42" s="20">
        <v>719</v>
      </c>
      <c r="AI42" s="20">
        <v>613</v>
      </c>
      <c r="AJ42" s="58">
        <v>807</v>
      </c>
      <c r="AK42" s="20">
        <v>885</v>
      </c>
      <c r="AL42" s="20">
        <v>790</v>
      </c>
      <c r="AM42" s="20">
        <v>668</v>
      </c>
      <c r="AN42" s="20">
        <v>778</v>
      </c>
      <c r="AO42" s="20">
        <v>813</v>
      </c>
      <c r="AP42" s="20">
        <v>968</v>
      </c>
      <c r="AQ42" s="20">
        <v>798</v>
      </c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81" ht="26.1" customHeight="1" x14ac:dyDescent="0.2">
      <c r="A43" s="1"/>
      <c r="B43" s="1"/>
      <c r="C43" s="1" t="s">
        <v>328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 t="s">
        <v>72</v>
      </c>
      <c r="AF43" s="20">
        <v>676</v>
      </c>
      <c r="AG43" s="20">
        <v>548</v>
      </c>
      <c r="AH43" s="20">
        <v>568</v>
      </c>
      <c r="AI43" s="20">
        <v>433</v>
      </c>
      <c r="AJ43" s="58">
        <v>487</v>
      </c>
      <c r="AK43" s="20">
        <v>512</v>
      </c>
      <c r="AL43" s="20">
        <v>638</v>
      </c>
      <c r="AM43" s="20">
        <v>1064</v>
      </c>
      <c r="AN43" s="20">
        <v>604</v>
      </c>
      <c r="AO43" s="20">
        <v>729</v>
      </c>
      <c r="AP43" s="20">
        <v>873</v>
      </c>
      <c r="AQ43" s="20">
        <v>694</v>
      </c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81" ht="26.1" customHeight="1" x14ac:dyDescent="0.2">
      <c r="A44" s="1"/>
      <c r="B44" s="59" t="s">
        <v>73</v>
      </c>
      <c r="C44" s="60" t="s">
        <v>14</v>
      </c>
      <c r="D44" s="61"/>
      <c r="E44" s="60" t="s">
        <v>15</v>
      </c>
      <c r="F44" s="61"/>
      <c r="G44" s="60" t="s">
        <v>16</v>
      </c>
      <c r="H44" s="61"/>
      <c r="I44" s="60" t="s">
        <v>17</v>
      </c>
      <c r="J44" s="61"/>
      <c r="K44" s="60" t="s">
        <v>18</v>
      </c>
      <c r="L44" s="61"/>
      <c r="M44" s="60" t="s">
        <v>19</v>
      </c>
      <c r="N44" s="61"/>
      <c r="O44" s="60" t="s">
        <v>20</v>
      </c>
      <c r="P44" s="61"/>
      <c r="Q44" s="60" t="s">
        <v>21</v>
      </c>
      <c r="R44" s="61"/>
      <c r="S44" s="60" t="s">
        <v>22</v>
      </c>
      <c r="T44" s="61"/>
      <c r="U44" s="62" t="s">
        <v>23</v>
      </c>
      <c r="V44" s="63"/>
      <c r="W44" s="62" t="s">
        <v>24</v>
      </c>
      <c r="X44" s="63"/>
      <c r="Y44" s="62" t="s">
        <v>25</v>
      </c>
      <c r="Z44" s="61"/>
      <c r="AA44" s="60" t="s">
        <v>26</v>
      </c>
      <c r="AB44" s="1"/>
      <c r="AC44" s="1"/>
      <c r="AD44" s="1"/>
      <c r="AE44" s="1" t="s">
        <v>74</v>
      </c>
      <c r="AF44" s="20">
        <v>823</v>
      </c>
      <c r="AG44" s="20">
        <v>547</v>
      </c>
      <c r="AH44" s="20">
        <v>689</v>
      </c>
      <c r="AI44" s="20">
        <v>972</v>
      </c>
      <c r="AJ44" s="58">
        <v>885</v>
      </c>
      <c r="AK44" s="20">
        <v>1026</v>
      </c>
      <c r="AL44" s="20">
        <v>904</v>
      </c>
      <c r="AM44" s="20">
        <v>817</v>
      </c>
      <c r="AN44" s="20">
        <v>1065</v>
      </c>
      <c r="AO44" s="20">
        <v>1385</v>
      </c>
      <c r="AP44" s="20">
        <v>1256</v>
      </c>
      <c r="AQ44" s="20">
        <v>984</v>
      </c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81" ht="26.1" customHeight="1" x14ac:dyDescent="0.2">
      <c r="A45" s="1"/>
      <c r="B45" s="64" t="s">
        <v>75</v>
      </c>
      <c r="C45" s="65">
        <v>437</v>
      </c>
      <c r="D45" s="20"/>
      <c r="E45" s="65">
        <v>600</v>
      </c>
      <c r="F45" s="20"/>
      <c r="G45" s="65">
        <v>486</v>
      </c>
      <c r="H45" s="20"/>
      <c r="I45" s="65">
        <v>510</v>
      </c>
      <c r="J45" s="20"/>
      <c r="K45" s="66">
        <v>647</v>
      </c>
      <c r="L45" s="20"/>
      <c r="M45" s="65">
        <v>826</v>
      </c>
      <c r="N45" s="20"/>
      <c r="O45" s="65">
        <v>675</v>
      </c>
      <c r="P45" s="20"/>
      <c r="Q45" s="65">
        <v>627</v>
      </c>
      <c r="R45" s="20"/>
      <c r="S45" s="65">
        <v>637</v>
      </c>
      <c r="T45" s="20"/>
      <c r="U45" s="65">
        <v>569</v>
      </c>
      <c r="V45" s="20"/>
      <c r="W45" s="65">
        <v>607</v>
      </c>
      <c r="X45" s="20"/>
      <c r="Y45" s="65">
        <v>620</v>
      </c>
      <c r="Z45" s="1"/>
      <c r="AA45" s="65">
        <f>SUM(C45:Z45)</f>
        <v>7241</v>
      </c>
      <c r="AB45" s="1"/>
      <c r="AC45" s="1"/>
      <c r="AD45" s="1"/>
      <c r="AE45" s="1" t="s">
        <v>76</v>
      </c>
      <c r="AF45" s="1">
        <v>854</v>
      </c>
      <c r="AG45" s="1">
        <v>1128</v>
      </c>
      <c r="AH45" s="1">
        <v>1145</v>
      </c>
      <c r="AI45" s="1">
        <v>1144</v>
      </c>
      <c r="AJ45" s="1">
        <v>983</v>
      </c>
      <c r="AK45" s="1">
        <v>1506</v>
      </c>
      <c r="AL45" s="1">
        <v>2034</v>
      </c>
      <c r="AM45" s="1">
        <v>1281</v>
      </c>
      <c r="AN45" s="1">
        <v>1194</v>
      </c>
      <c r="AO45" s="1">
        <v>1176</v>
      </c>
      <c r="AP45" s="1">
        <v>1356</v>
      </c>
      <c r="AQ45" s="1">
        <v>1432</v>
      </c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81" ht="26.1" customHeight="1" x14ac:dyDescent="0.2">
      <c r="A46" s="1"/>
      <c r="B46" s="64" t="s">
        <v>77</v>
      </c>
      <c r="C46" s="65">
        <v>346</v>
      </c>
      <c r="D46" s="20"/>
      <c r="E46" s="65">
        <v>446</v>
      </c>
      <c r="F46" s="20"/>
      <c r="G46" s="65">
        <v>348</v>
      </c>
      <c r="H46" s="20"/>
      <c r="I46" s="65">
        <v>596</v>
      </c>
      <c r="J46" s="20"/>
      <c r="K46" s="66">
        <v>569</v>
      </c>
      <c r="L46" s="20"/>
      <c r="M46" s="65">
        <v>690</v>
      </c>
      <c r="N46" s="20"/>
      <c r="O46" s="65">
        <v>658</v>
      </c>
      <c r="P46" s="20"/>
      <c r="Q46" s="65">
        <v>576</v>
      </c>
      <c r="R46" s="20"/>
      <c r="S46" s="65">
        <v>642</v>
      </c>
      <c r="T46" s="20"/>
      <c r="U46" s="65">
        <v>729</v>
      </c>
      <c r="V46" s="20"/>
      <c r="W46" s="65">
        <v>445</v>
      </c>
      <c r="X46" s="20"/>
      <c r="Y46" s="65">
        <v>699</v>
      </c>
      <c r="Z46" s="1"/>
      <c r="AA46" s="65">
        <f>SUM(C46:Z46)</f>
        <v>6744</v>
      </c>
      <c r="AB46" s="1"/>
      <c r="AC46" s="1"/>
      <c r="AD46" s="1"/>
      <c r="AE46" s="1" t="s">
        <v>319</v>
      </c>
      <c r="AF46" s="20">
        <v>1014</v>
      </c>
      <c r="AG46" s="20">
        <v>1631</v>
      </c>
      <c r="AH46" s="20">
        <v>1203</v>
      </c>
      <c r="AI46" s="20">
        <v>927</v>
      </c>
      <c r="AJ46" s="20">
        <v>1148</v>
      </c>
      <c r="AK46" s="20">
        <v>1477</v>
      </c>
      <c r="AL46" s="20">
        <v>1647</v>
      </c>
      <c r="AM46" s="20">
        <v>1100</v>
      </c>
      <c r="AN46" s="20">
        <v>1050</v>
      </c>
      <c r="AO46" s="20">
        <v>1178</v>
      </c>
      <c r="AP46" s="20">
        <v>1342</v>
      </c>
      <c r="AQ46" s="20">
        <v>1448</v>
      </c>
      <c r="AR46" s="20"/>
      <c r="AS46" s="20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81" ht="26.1" customHeight="1" x14ac:dyDescent="0.2">
      <c r="A47" s="1"/>
      <c r="B47" s="64" t="s">
        <v>78</v>
      </c>
      <c r="C47" s="65">
        <v>2</v>
      </c>
      <c r="D47" s="20"/>
      <c r="E47" s="65">
        <v>3</v>
      </c>
      <c r="F47" s="20"/>
      <c r="G47" s="67">
        <v>5</v>
      </c>
      <c r="H47" s="20"/>
      <c r="I47" s="65">
        <v>3</v>
      </c>
      <c r="J47" s="20"/>
      <c r="K47" s="66">
        <v>5</v>
      </c>
      <c r="L47" s="20"/>
      <c r="M47" s="65">
        <v>2</v>
      </c>
      <c r="N47" s="20"/>
      <c r="O47" s="65">
        <v>1</v>
      </c>
      <c r="P47" s="20"/>
      <c r="Q47" s="65">
        <v>3</v>
      </c>
      <c r="R47" s="20"/>
      <c r="S47" s="65">
        <v>4</v>
      </c>
      <c r="T47" s="20"/>
      <c r="U47" s="65">
        <v>5</v>
      </c>
      <c r="V47" s="20"/>
      <c r="W47" s="65">
        <v>51</v>
      </c>
      <c r="X47" s="20"/>
      <c r="Y47" s="65">
        <v>2</v>
      </c>
      <c r="Z47" s="1"/>
      <c r="AA47" s="65">
        <f>SUM(C47:Z47)</f>
        <v>86</v>
      </c>
      <c r="AB47" s="1"/>
      <c r="AC47" s="1"/>
      <c r="AD47" s="1"/>
      <c r="AE47" s="1" t="s">
        <v>327</v>
      </c>
      <c r="AF47" s="20">
        <f>C49</f>
        <v>826</v>
      </c>
      <c r="AG47" s="20">
        <v>1131</v>
      </c>
      <c r="AH47" s="20">
        <v>947</v>
      </c>
      <c r="AI47" s="20">
        <v>1245</v>
      </c>
      <c r="AJ47" s="20">
        <v>1446</v>
      </c>
      <c r="AK47" s="20">
        <v>1658</v>
      </c>
      <c r="AL47" s="20">
        <v>1410</v>
      </c>
      <c r="AM47" s="20">
        <v>1321</v>
      </c>
      <c r="AN47" s="20">
        <v>1401</v>
      </c>
      <c r="AO47" s="20">
        <v>1454</v>
      </c>
      <c r="AP47" s="20">
        <v>1231</v>
      </c>
      <c r="AQ47" s="20">
        <v>1498</v>
      </c>
      <c r="AR47" s="20"/>
      <c r="AS47" s="20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81" ht="26.1" customHeight="1" x14ac:dyDescent="0.2">
      <c r="A48" s="1"/>
      <c r="B48" s="68" t="s">
        <v>79</v>
      </c>
      <c r="C48" s="69">
        <v>41</v>
      </c>
      <c r="D48" s="32"/>
      <c r="E48" s="69">
        <v>82</v>
      </c>
      <c r="F48" s="32"/>
      <c r="G48" s="69">
        <v>108</v>
      </c>
      <c r="H48" s="32"/>
      <c r="I48" s="69">
        <v>136</v>
      </c>
      <c r="J48" s="32"/>
      <c r="K48" s="70">
        <v>225</v>
      </c>
      <c r="L48" s="32"/>
      <c r="M48" s="69">
        <v>140</v>
      </c>
      <c r="N48" s="32"/>
      <c r="O48" s="69">
        <v>76</v>
      </c>
      <c r="P48" s="32"/>
      <c r="Q48" s="69">
        <v>115</v>
      </c>
      <c r="R48" s="32"/>
      <c r="S48" s="69">
        <v>118</v>
      </c>
      <c r="T48" s="32"/>
      <c r="U48" s="69">
        <v>151</v>
      </c>
      <c r="V48" s="32"/>
      <c r="W48" s="69">
        <v>128</v>
      </c>
      <c r="X48" s="32"/>
      <c r="Y48" s="69">
        <v>177</v>
      </c>
      <c r="Z48" s="71"/>
      <c r="AA48" s="69">
        <f>SUM(C48:Z48)</f>
        <v>1497</v>
      </c>
      <c r="AB48" s="1"/>
      <c r="AC48" s="1" t="s">
        <v>80</v>
      </c>
      <c r="AD48" s="1"/>
      <c r="AE48" s="1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4" ht="26.1" customHeight="1" x14ac:dyDescent="0.2">
      <c r="A49" s="1"/>
      <c r="B49" s="64" t="s">
        <v>81</v>
      </c>
      <c r="C49" s="65">
        <f>SUM(C45:C48)</f>
        <v>826</v>
      </c>
      <c r="D49" s="20"/>
      <c r="E49" s="65">
        <f>SUM(E45:E48)</f>
        <v>1131</v>
      </c>
      <c r="F49" s="20"/>
      <c r="G49" s="65">
        <f>SUM(G45:G48)</f>
        <v>947</v>
      </c>
      <c r="H49" s="20"/>
      <c r="I49" s="65">
        <f>SUM(I45:I48)</f>
        <v>1245</v>
      </c>
      <c r="J49" s="20"/>
      <c r="K49" s="65">
        <f>SUM(K45:K48)</f>
        <v>1446</v>
      </c>
      <c r="L49" s="20"/>
      <c r="M49" s="65">
        <f>SUM(M45:M48)</f>
        <v>1658</v>
      </c>
      <c r="N49" s="20"/>
      <c r="O49" s="65">
        <f>SUM(O45:O48)</f>
        <v>1410</v>
      </c>
      <c r="P49" s="20"/>
      <c r="Q49" s="65">
        <f>SUM(Q45:Q48)</f>
        <v>1321</v>
      </c>
      <c r="R49" s="20"/>
      <c r="S49" s="65">
        <f>SUM(S45:S48)</f>
        <v>1401</v>
      </c>
      <c r="T49" s="20"/>
      <c r="U49" s="65">
        <f>SUM(U45:U48)</f>
        <v>1454</v>
      </c>
      <c r="V49" s="20"/>
      <c r="W49" s="65">
        <f>SUM(W45:W48)</f>
        <v>1231</v>
      </c>
      <c r="X49" s="20"/>
      <c r="Y49" s="65">
        <f>SUM(Y45:Y48)</f>
        <v>1498</v>
      </c>
      <c r="Z49" s="1"/>
      <c r="AA49" s="65">
        <f>SUM(C49:Z49)</f>
        <v>15568</v>
      </c>
      <c r="AB49" s="1"/>
      <c r="AC49" s="1" t="s">
        <v>82</v>
      </c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ht="24" customHeight="1" thickBot="1" x14ac:dyDescent="0.25">
      <c r="A50" s="21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 t="s">
        <v>83</v>
      </c>
      <c r="V50" s="72"/>
      <c r="W50" s="72"/>
      <c r="X50" s="72"/>
      <c r="Y50" s="72"/>
      <c r="Z50" s="72"/>
      <c r="AA50" s="72"/>
      <c r="AB50" s="21"/>
      <c r="AC50" s="21"/>
      <c r="AD50" s="1"/>
      <c r="AE50" s="1"/>
      <c r="AF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ht="7.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ht="30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 t="s">
        <v>84</v>
      </c>
      <c r="AD52" s="1"/>
      <c r="AE52" s="1"/>
      <c r="AF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ht="9" customHeight="1" thickBo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1"/>
      <c r="AE53" s="1"/>
      <c r="AF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ht="21.9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 t="s">
        <v>85</v>
      </c>
      <c r="AD54" s="1"/>
      <c r="AE54" s="1"/>
      <c r="AF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1:74" ht="24.95" customHeight="1" x14ac:dyDescent="0.2">
      <c r="A55" s="1"/>
      <c r="B55" s="1"/>
      <c r="C55" s="7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F55" s="1"/>
      <c r="AP55" s="1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</row>
    <row r="56" spans="1:74" ht="18.95" customHeight="1" x14ac:dyDescent="0.2">
      <c r="A56" s="1"/>
      <c r="B56" s="74"/>
      <c r="C56" s="75"/>
      <c r="D56" s="76"/>
      <c r="E56" s="75"/>
      <c r="F56" s="76"/>
      <c r="G56" s="75"/>
      <c r="H56" s="76"/>
      <c r="I56" s="75"/>
      <c r="J56" s="76"/>
      <c r="K56" s="75"/>
      <c r="L56" s="76"/>
      <c r="M56" s="75"/>
      <c r="N56" s="76"/>
      <c r="O56" s="75"/>
      <c r="P56" s="76"/>
      <c r="Q56" s="75"/>
      <c r="R56" s="76"/>
      <c r="S56" s="75"/>
      <c r="T56" s="76"/>
      <c r="U56" s="75"/>
      <c r="V56" s="76"/>
      <c r="W56" s="75"/>
      <c r="X56" s="76"/>
      <c r="Y56" s="75"/>
      <c r="Z56" s="1"/>
      <c r="AA56" s="1"/>
      <c r="AB56" s="1"/>
      <c r="AC56" s="1"/>
      <c r="AF56" s="1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</row>
    <row r="57" spans="1:74" ht="18.95" customHeight="1" x14ac:dyDescent="0.2">
      <c r="A57" s="1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1"/>
      <c r="AA57" s="1"/>
      <c r="AB57" s="1"/>
      <c r="AC57" s="1"/>
      <c r="AF57" s="1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</row>
    <row r="58" spans="1:74" ht="18.9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F58" s="1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</row>
    <row r="59" spans="1:74" ht="18.9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F59" s="1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</row>
    <row r="60" spans="1:74" ht="18.9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F60" s="1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</row>
    <row r="61" spans="1:74" ht="18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F61" s="1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</row>
    <row r="62" spans="1:74" ht="18.9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F62" s="1"/>
      <c r="AP62" s="1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</row>
    <row r="63" spans="1:74" ht="18.95" customHeight="1" x14ac:dyDescent="0.2">
      <c r="A63" s="1"/>
      <c r="B63" s="1"/>
      <c r="C63" s="1"/>
      <c r="D63" s="1"/>
      <c r="E63" s="1"/>
      <c r="F63" s="1"/>
      <c r="G63" s="1"/>
      <c r="H63" s="1"/>
      <c r="I63" s="3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F63" s="1"/>
      <c r="AP63" s="1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</row>
    <row r="64" spans="1:74" ht="18.95" customHeight="1" x14ac:dyDescent="0.2">
      <c r="A64" s="1"/>
      <c r="B64" s="1"/>
      <c r="C64" s="1"/>
      <c r="D64" s="1"/>
      <c r="E64" s="1"/>
      <c r="F64" s="1"/>
      <c r="G64" s="1"/>
      <c r="H64" s="1"/>
      <c r="I64" s="31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</row>
    <row r="65" spans="1:74" ht="18.95" customHeight="1" x14ac:dyDescent="0.2">
      <c r="A65" s="1"/>
      <c r="B65" s="1"/>
      <c r="C65" s="1"/>
      <c r="D65" s="1"/>
      <c r="E65" s="1"/>
      <c r="F65" s="1"/>
      <c r="G65" s="1"/>
      <c r="H65" s="1"/>
      <c r="I65" s="31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</row>
    <row r="66" spans="1:74" ht="18.95" customHeight="1" x14ac:dyDescent="0.2">
      <c r="A66" s="1"/>
      <c r="B66" s="1"/>
      <c r="C66" s="1"/>
      <c r="D66" s="1"/>
      <c r="E66" s="1"/>
      <c r="F66" s="1"/>
      <c r="G66" s="1"/>
      <c r="H66" s="1"/>
      <c r="I66" s="31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</row>
    <row r="67" spans="1:74" ht="18.95" customHeight="1" x14ac:dyDescent="0.2">
      <c r="A67" s="1"/>
      <c r="B67" s="1"/>
      <c r="C67" s="1"/>
      <c r="D67" s="1"/>
      <c r="E67" s="1"/>
      <c r="F67" s="1"/>
      <c r="G67" s="1"/>
      <c r="H67" s="1"/>
      <c r="I67" s="31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</row>
    <row r="68" spans="1:74" ht="18.95" customHeight="1" x14ac:dyDescent="0.2">
      <c r="A68" s="1"/>
      <c r="B68" s="1"/>
      <c r="C68" s="1" t="s">
        <v>320</v>
      </c>
      <c r="D68" s="1"/>
      <c r="E68" s="1" t="s">
        <v>321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</row>
    <row r="69" spans="1:74" ht="18.95" customHeight="1" x14ac:dyDescent="0.2">
      <c r="A69" s="1"/>
      <c r="B69" s="1"/>
      <c r="C69" s="1" t="s">
        <v>322</v>
      </c>
      <c r="D69" s="1"/>
      <c r="E69" s="1" t="s">
        <v>323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Q69" s="319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</row>
    <row r="70" spans="1:74" ht="18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Q70" s="321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</row>
    <row r="71" spans="1:74" ht="18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Q71" s="321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</row>
    <row r="72" spans="1:74" ht="18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Q72" s="1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</row>
    <row r="73" spans="1:74" ht="18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</row>
    <row r="74" spans="1:74" ht="18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</row>
    <row r="75" spans="1:74" ht="18.9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</row>
    <row r="76" spans="1:74" ht="18.9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</row>
    <row r="77" spans="1:74" ht="18.9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</row>
    <row r="78" spans="1:74" ht="18.9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</row>
    <row r="79" spans="1:74" ht="18.9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</row>
    <row r="80" spans="1:74" ht="18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</row>
    <row r="81" spans="1:74" ht="18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</row>
    <row r="82" spans="1:74" ht="18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</row>
    <row r="83" spans="1:74" ht="18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</row>
    <row r="84" spans="1:74" ht="18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</row>
    <row r="85" spans="1:74" ht="18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</row>
    <row r="86" spans="1:74" ht="18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</row>
    <row r="87" spans="1:74" ht="18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</row>
    <row r="88" spans="1:74" ht="18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</row>
    <row r="89" spans="1:74" ht="18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</row>
    <row r="90" spans="1:74" ht="18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</row>
    <row r="91" spans="1:74" ht="18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</row>
    <row r="92" spans="1:74" ht="18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</row>
    <row r="93" spans="1:74" ht="18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</row>
    <row r="94" spans="1:74" ht="18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</row>
    <row r="95" spans="1:74" ht="18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</row>
    <row r="96" spans="1:74" ht="18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</row>
    <row r="97" spans="1:74" ht="18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</row>
    <row r="98" spans="1:74" ht="18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</row>
    <row r="99" spans="1:74" ht="18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</row>
    <row r="100" spans="1:74" ht="18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</row>
    <row r="101" spans="1:74" ht="18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</row>
    <row r="102" spans="1:74" ht="18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</row>
    <row r="103" spans="1:74" ht="27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</row>
    <row r="104" spans="1:74" ht="21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</row>
    <row r="105" spans="1:74" ht="21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</row>
    <row r="106" spans="1:74" ht="24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</row>
    <row r="107" spans="1:74" ht="18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</row>
    <row r="108" spans="1:74" ht="18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</row>
    <row r="109" spans="1:74" ht="18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</row>
    <row r="110" spans="1:74" ht="18.9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</row>
    <row r="111" spans="1:74" ht="18.9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</row>
    <row r="112" spans="1:74" ht="18.9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</row>
    <row r="113" spans="1:74" ht="18.9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</row>
    <row r="114" spans="1:74" ht="18.9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</row>
    <row r="115" spans="1:74" ht="18.9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</row>
    <row r="116" spans="1:74" ht="18.95" customHeight="1" x14ac:dyDescent="0.2">
      <c r="A116" s="1"/>
      <c r="B116" s="1"/>
      <c r="C116" s="1" t="s">
        <v>320</v>
      </c>
      <c r="D116" s="1"/>
      <c r="E116" s="1" t="s">
        <v>321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</row>
    <row r="117" spans="1:74" ht="18.95" customHeight="1" x14ac:dyDescent="0.2">
      <c r="A117" s="1"/>
      <c r="B117" s="1"/>
      <c r="C117" s="1" t="s">
        <v>322</v>
      </c>
      <c r="D117" s="1"/>
      <c r="E117" s="1" t="s">
        <v>323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</row>
    <row r="118" spans="1:74" ht="18.9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</row>
    <row r="119" spans="1:74" ht="18.9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</row>
    <row r="120" spans="1:74" ht="18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</row>
    <row r="121" spans="1:74" ht="18.9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</row>
    <row r="122" spans="1:74" ht="18.9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</row>
    <row r="123" spans="1:74" ht="18.9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</row>
    <row r="124" spans="1:74" ht="18.9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</row>
    <row r="125" spans="1:74" ht="18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</row>
    <row r="126" spans="1:74" ht="18.9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</row>
    <row r="127" spans="1:74" ht="18.9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</row>
    <row r="128" spans="1:74" ht="18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</row>
    <row r="129" spans="1:74" ht="18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</row>
    <row r="130" spans="1:74" ht="18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</row>
    <row r="131" spans="1:74" ht="18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</row>
    <row r="132" spans="1:74" ht="18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</row>
    <row r="133" spans="1:74" ht="18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</row>
    <row r="134" spans="1:74" ht="18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</row>
    <row r="135" spans="1:74" ht="18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</row>
    <row r="136" spans="1:74" ht="18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</row>
    <row r="137" spans="1:74" ht="18.9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</row>
    <row r="138" spans="1:74" ht="18.9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</row>
    <row r="139" spans="1:74" ht="18.9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</row>
    <row r="140" spans="1:74" ht="18.9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</row>
    <row r="141" spans="1:74" ht="18.9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</row>
    <row r="142" spans="1:74" ht="18.9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</row>
    <row r="143" spans="1:74" ht="18.9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</row>
    <row r="144" spans="1:74" ht="18.9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</row>
    <row r="145" spans="1:74" ht="18.9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</row>
    <row r="146" spans="1:74" ht="18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</row>
    <row r="147" spans="1:74" ht="18.9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</row>
    <row r="148" spans="1:74" ht="18.9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</row>
    <row r="149" spans="1:74" ht="18.9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</row>
    <row r="150" spans="1:74" ht="18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</row>
    <row r="151" spans="1:74" ht="18.9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</row>
    <row r="152" spans="1:74" ht="18.9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</row>
    <row r="153" spans="1:74" ht="18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</row>
    <row r="154" spans="1:74" ht="18.9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</row>
    <row r="155" spans="1:74" ht="18.9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</row>
    <row r="156" spans="1:74" ht="18.9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</row>
    <row r="157" spans="1:74" ht="17.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</row>
    <row r="158" spans="1:74" ht="15.9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</row>
    <row r="159" spans="1:74" ht="15.9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</row>
    <row r="160" spans="1:74" ht="15.9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</row>
    <row r="161" spans="1:56" ht="15.9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</row>
    <row r="162" spans="1:56" ht="15.9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</row>
    <row r="163" spans="1:56" ht="15.9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</row>
    <row r="164" spans="1:56" ht="15.9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</row>
    <row r="165" spans="1:56" ht="15.9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</row>
    <row r="166" spans="1:56" ht="15.9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</row>
    <row r="167" spans="1:56" ht="15.9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</row>
    <row r="168" spans="1:56" ht="15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</row>
    <row r="169" spans="1:56" ht="15.9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</row>
    <row r="170" spans="1:56" ht="15.9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</row>
    <row r="171" spans="1:56" ht="15.9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</row>
    <row r="172" spans="1:56" ht="15.9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</row>
    <row r="173" spans="1:56" ht="1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</row>
    <row r="174" spans="1:56" ht="15.9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</row>
    <row r="175" spans="1:56" ht="15.9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</row>
    <row r="176" spans="1:56" ht="15.9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</row>
    <row r="177" spans="1:56" ht="15.9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</row>
    <row r="178" spans="1:56" ht="15.9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</row>
    <row r="179" spans="1:56" ht="1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78" t="s">
        <v>86</v>
      </c>
      <c r="AZ179" s="20"/>
      <c r="BA179" s="20"/>
      <c r="BB179" s="20"/>
      <c r="BC179" s="20"/>
      <c r="BD179" s="20"/>
    </row>
    <row r="180" spans="1:56" ht="15.9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</row>
    <row r="181" spans="1:56" ht="15.9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</row>
    <row r="182" spans="1:56" ht="15.9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</row>
    <row r="183" spans="1:56" ht="15.9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</row>
    <row r="184" spans="1:56" ht="15.9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</row>
    <row r="185" spans="1:56" ht="15.9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</row>
    <row r="186" spans="1:56" ht="15.9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</row>
    <row r="187" spans="1:56" ht="15.9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</row>
    <row r="188" spans="1:56" ht="15.9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</row>
    <row r="189" spans="1:56" ht="15.9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</row>
    <row r="190" spans="1:56" ht="15.9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</row>
    <row r="191" spans="1:56" ht="15.9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</row>
    <row r="192" spans="1:56" ht="15.9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</row>
    <row r="193" spans="1:56" ht="15.9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</row>
    <row r="194" spans="1:56" ht="15.9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</row>
    <row r="195" spans="1:56" ht="15.9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</row>
    <row r="196" spans="1:56" ht="15.9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</row>
    <row r="197" spans="1:56" ht="15.9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</row>
    <row r="198" spans="1:56" ht="15.9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</row>
    <row r="199" spans="1:56" ht="15.9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</row>
    <row r="200" spans="1:56" ht="15.9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</row>
    <row r="201" spans="1:56" ht="15.9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</row>
    <row r="202" spans="1:56" ht="15.9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</row>
    <row r="203" spans="1:56" ht="15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</row>
    <row r="204" spans="1:56" ht="15.9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</row>
    <row r="205" spans="1:56" ht="15.9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</row>
    <row r="206" spans="1:56" ht="15.9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</row>
    <row r="207" spans="1:56" ht="15.9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</row>
    <row r="208" spans="1:56" ht="15.9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</row>
    <row r="209" spans="1:56" ht="15.9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</row>
    <row r="210" spans="1:56" ht="15.9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</row>
    <row r="211" spans="1:56" ht="15.9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</row>
    <row r="212" spans="1:56" ht="15.9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</row>
    <row r="213" spans="1:56" ht="15.9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</row>
    <row r="214" spans="1:56" ht="15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</row>
    <row r="215" spans="1:56" ht="15.9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</row>
    <row r="216" spans="1:56" ht="15.9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</row>
    <row r="217" spans="1:56" ht="15.9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</row>
    <row r="218" spans="1:56" ht="15.9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</row>
    <row r="219" spans="1:56" ht="15.9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</row>
    <row r="220" spans="1:56" ht="15.9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</row>
    <row r="221" spans="1:56" ht="15.9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</row>
    <row r="222" spans="1:56" ht="15.9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</row>
    <row r="223" spans="1:56" ht="15.9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</row>
    <row r="224" spans="1:56" ht="15.9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</row>
    <row r="225" spans="1:56" ht="15.9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</row>
    <row r="226" spans="1:56" ht="15.9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</row>
    <row r="227" spans="1:56" ht="15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</row>
    <row r="228" spans="1:56" ht="15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</row>
    <row r="229" spans="1:56" ht="15.9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</row>
    <row r="230" spans="1:56" ht="15.9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</row>
    <row r="231" spans="1:56" ht="15.9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</row>
    <row r="232" spans="1:56" ht="15.9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</row>
    <row r="233" spans="1:56" ht="15.9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</row>
    <row r="234" spans="1:56" ht="15.9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</row>
    <row r="235" spans="1:56" ht="15.9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</row>
    <row r="236" spans="1:56" ht="15.9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</row>
    <row r="237" spans="1:56" ht="15.9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</row>
    <row r="238" spans="1:56" ht="15.9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</row>
    <row r="239" spans="1:56" ht="15.9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</row>
    <row r="240" spans="1:56" ht="15.9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</row>
    <row r="241" spans="1:56" ht="15.9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</row>
    <row r="242" spans="1:56" ht="15.9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</row>
    <row r="243" spans="1:56" ht="15.9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</row>
    <row r="244" spans="1:56" ht="15.9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</row>
    <row r="245" spans="1:56" ht="15.9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</row>
    <row r="246" spans="1:56" ht="15.9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</row>
    <row r="247" spans="1:56" ht="15.9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</row>
    <row r="248" spans="1:56" ht="15.9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</row>
    <row r="249" spans="1:56" ht="15.9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</row>
    <row r="250" spans="1:56" ht="15.9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</row>
    <row r="251" spans="1:56" ht="15.9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</row>
    <row r="252" spans="1:56" ht="15.9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</row>
    <row r="253" spans="1:56" ht="15.9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</row>
    <row r="254" spans="1:56" ht="15.9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</row>
    <row r="255" spans="1:56" ht="15.9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</row>
    <row r="256" spans="1:56" ht="15.9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</row>
    <row r="257" spans="1:74" ht="15.9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</row>
    <row r="258" spans="1:74" ht="15.9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</row>
    <row r="259" spans="1:74" ht="15.9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</row>
    <row r="260" spans="1:74" ht="15.9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</row>
    <row r="261" spans="1:74" ht="15.9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</row>
    <row r="262" spans="1:74" ht="15.95" customHeight="1" x14ac:dyDescent="0.15"/>
    <row r="263" spans="1:74" ht="15.95" customHeight="1" x14ac:dyDescent="0.15"/>
    <row r="264" spans="1:74" ht="15.95" customHeight="1" x14ac:dyDescent="0.15"/>
    <row r="265" spans="1:74" ht="15.95" customHeight="1" x14ac:dyDescent="0.15"/>
    <row r="266" spans="1:74" ht="15.95" customHeight="1" x14ac:dyDescent="0.15"/>
    <row r="267" spans="1:74" ht="15.95" customHeight="1" x14ac:dyDescent="0.15"/>
    <row r="268" spans="1:74" ht="15.95" customHeight="1" x14ac:dyDescent="0.15"/>
    <row r="269" spans="1:74" ht="15.95" customHeight="1" x14ac:dyDescent="0.15"/>
    <row r="270" spans="1:74" ht="15.95" customHeight="1" x14ac:dyDescent="0.15"/>
    <row r="271" spans="1:74" ht="15.95" customHeight="1" x14ac:dyDescent="0.15"/>
    <row r="272" spans="1:74" ht="15.95" customHeight="1" x14ac:dyDescent="0.15"/>
    <row r="273" ht="15.95" customHeight="1" x14ac:dyDescent="0.15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4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60" zoomScaleNormal="100" workbookViewId="0">
      <pane xSplit="1" ySplit="2" topLeftCell="F54" activePane="bottomRight" state="frozen"/>
      <selection activeCell="AP35" sqref="AP35"/>
      <selection pane="topRight" activeCell="AP35" sqref="AP35"/>
      <selection pane="bottomLeft" activeCell="AP35" sqref="AP35"/>
      <selection pane="bottomRight" activeCell="B73" sqref="A73:XFD73"/>
    </sheetView>
  </sheetViews>
  <sheetFormatPr defaultRowHeight="13.5" x14ac:dyDescent="0.15"/>
  <cols>
    <col min="1" max="1" width="9" style="312"/>
    <col min="2" max="2" width="15.875" style="312" customWidth="1"/>
    <col min="3" max="20" width="10.875" style="312" customWidth="1"/>
    <col min="21" max="21" width="13.25" style="312" bestFit="1" customWidth="1"/>
    <col min="22" max="22" width="12.625" style="312" bestFit="1" customWidth="1"/>
    <col min="23" max="23" width="10.875" style="312" customWidth="1"/>
    <col min="24" max="24" width="10.375" style="312" bestFit="1" customWidth="1"/>
    <col min="25" max="27" width="10.875" style="312" customWidth="1"/>
    <col min="28" max="16384" width="9" style="312"/>
  </cols>
  <sheetData>
    <row r="1" spans="1:28" s="13" customFormat="1" ht="24" customHeight="1" thickBot="1" x14ac:dyDescent="0.25">
      <c r="A1" s="79"/>
      <c r="B1" s="80"/>
      <c r="C1" s="81" t="s">
        <v>329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2"/>
      <c r="W1" s="80" t="s">
        <v>87</v>
      </c>
      <c r="X1" s="80"/>
      <c r="Y1" s="80"/>
      <c r="Z1" s="82"/>
      <c r="AA1" s="80" t="s">
        <v>88</v>
      </c>
      <c r="AB1" s="79"/>
    </row>
    <row r="2" spans="1:28" s="13" customFormat="1" ht="24" customHeight="1" thickBot="1" x14ac:dyDescent="0.25">
      <c r="A2" s="79"/>
      <c r="B2" s="83" t="s">
        <v>89</v>
      </c>
      <c r="C2" s="84" t="s">
        <v>90</v>
      </c>
      <c r="D2" s="85"/>
      <c r="E2" s="86" t="s">
        <v>91</v>
      </c>
      <c r="F2" s="85"/>
      <c r="G2" s="86" t="s">
        <v>92</v>
      </c>
      <c r="H2" s="85"/>
      <c r="I2" s="86" t="s">
        <v>93</v>
      </c>
      <c r="J2" s="85"/>
      <c r="K2" s="86" t="s">
        <v>94</v>
      </c>
      <c r="L2" s="85"/>
      <c r="M2" s="86" t="s">
        <v>95</v>
      </c>
      <c r="N2" s="85"/>
      <c r="O2" s="86" t="s">
        <v>96</v>
      </c>
      <c r="P2" s="85"/>
      <c r="Q2" s="86" t="s">
        <v>97</v>
      </c>
      <c r="R2" s="85"/>
      <c r="S2" s="86" t="s">
        <v>98</v>
      </c>
      <c r="T2" s="85"/>
      <c r="U2" s="86" t="s">
        <v>99</v>
      </c>
      <c r="V2" s="85"/>
      <c r="W2" s="86" t="s">
        <v>100</v>
      </c>
      <c r="X2" s="85"/>
      <c r="Y2" s="86" t="s">
        <v>101</v>
      </c>
      <c r="Z2" s="85"/>
      <c r="AA2" s="87" t="s">
        <v>102</v>
      </c>
      <c r="AB2" s="80"/>
    </row>
    <row r="3" spans="1:28" s="13" customFormat="1" ht="24" customHeight="1" x14ac:dyDescent="0.2">
      <c r="A3" s="79"/>
      <c r="B3" s="88"/>
      <c r="C3" s="89">
        <v>217</v>
      </c>
      <c r="D3" s="90">
        <v>217</v>
      </c>
      <c r="E3" s="91">
        <v>280</v>
      </c>
      <c r="F3" s="90">
        <v>497</v>
      </c>
      <c r="G3" s="91">
        <v>224</v>
      </c>
      <c r="H3" s="90">
        <v>721</v>
      </c>
      <c r="I3" s="91">
        <v>126</v>
      </c>
      <c r="J3" s="90">
        <v>847</v>
      </c>
      <c r="K3" s="91">
        <v>218</v>
      </c>
      <c r="L3" s="90">
        <v>1065</v>
      </c>
      <c r="M3" s="91">
        <v>197</v>
      </c>
      <c r="N3" s="90">
        <v>1262</v>
      </c>
      <c r="O3" s="91">
        <v>132</v>
      </c>
      <c r="P3" s="90">
        <v>1394</v>
      </c>
      <c r="Q3" s="91">
        <v>123</v>
      </c>
      <c r="R3" s="90">
        <v>1517</v>
      </c>
      <c r="S3" s="91">
        <v>174</v>
      </c>
      <c r="T3" s="90">
        <v>1691</v>
      </c>
      <c r="U3" s="91">
        <v>155</v>
      </c>
      <c r="V3" s="90">
        <v>1846</v>
      </c>
      <c r="W3" s="91">
        <v>189</v>
      </c>
      <c r="X3" s="90">
        <v>2035</v>
      </c>
      <c r="Y3" s="91">
        <v>181</v>
      </c>
      <c r="Z3" s="90">
        <v>2216</v>
      </c>
      <c r="AA3" s="92">
        <f>Z3</f>
        <v>2216</v>
      </c>
      <c r="AB3" s="80"/>
    </row>
    <row r="4" spans="1:28" s="13" customFormat="1" ht="24" customHeight="1" x14ac:dyDescent="0.2">
      <c r="A4" s="79"/>
      <c r="B4" s="93" t="s">
        <v>103</v>
      </c>
      <c r="C4" s="94">
        <f>'４・５ページ'!E3</f>
        <v>153</v>
      </c>
      <c r="D4" s="95">
        <f>C4</f>
        <v>153</v>
      </c>
      <c r="E4" s="96">
        <v>217</v>
      </c>
      <c r="F4" s="95">
        <f>D4+E4</f>
        <v>370</v>
      </c>
      <c r="G4" s="96">
        <v>130</v>
      </c>
      <c r="H4" s="95">
        <f>G4+F4</f>
        <v>500</v>
      </c>
      <c r="I4" s="96">
        <v>80</v>
      </c>
      <c r="J4" s="95">
        <f>I4+H4</f>
        <v>580</v>
      </c>
      <c r="K4" s="96">
        <v>174</v>
      </c>
      <c r="L4" s="95">
        <f>J4+K4</f>
        <v>754</v>
      </c>
      <c r="M4" s="96">
        <v>274</v>
      </c>
      <c r="N4" s="95">
        <f>M4+L4</f>
        <v>1028</v>
      </c>
      <c r="O4" s="96">
        <v>175</v>
      </c>
      <c r="P4" s="95">
        <f>O4+N4</f>
        <v>1203</v>
      </c>
      <c r="Q4" s="96">
        <v>161</v>
      </c>
      <c r="R4" s="95">
        <f>Q4+P4</f>
        <v>1364</v>
      </c>
      <c r="S4" s="96">
        <v>138</v>
      </c>
      <c r="T4" s="95">
        <f>S4+R4</f>
        <v>1502</v>
      </c>
      <c r="U4" s="96">
        <v>132</v>
      </c>
      <c r="V4" s="95">
        <f>U4+T4</f>
        <v>1634</v>
      </c>
      <c r="W4" s="96">
        <v>175</v>
      </c>
      <c r="X4" s="95">
        <f>W4+V4</f>
        <v>1809</v>
      </c>
      <c r="Y4" s="96">
        <v>304</v>
      </c>
      <c r="Z4" s="95">
        <f>Y4+X4</f>
        <v>2113</v>
      </c>
      <c r="AA4" s="97">
        <f>MAX(D4,F4,H4,J4,L4,N4,P4,R4,T4,V4,X4,Z4)</f>
        <v>2113</v>
      </c>
      <c r="AB4" s="80"/>
    </row>
    <row r="5" spans="1:28" s="13" customFormat="1" ht="24" customHeight="1" thickBot="1" x14ac:dyDescent="0.25">
      <c r="A5" s="79"/>
      <c r="B5" s="98"/>
      <c r="C5" s="99">
        <f>D4-D3</f>
        <v>-64</v>
      </c>
      <c r="D5" s="100">
        <f>D4/D3</f>
        <v>0.70506912442396308</v>
      </c>
      <c r="E5" s="101">
        <f>IF(E4="","",F4-F3)</f>
        <v>-127</v>
      </c>
      <c r="F5" s="100">
        <f>IF(E4="","",F4/F3)</f>
        <v>0.74446680080482897</v>
      </c>
      <c r="G5" s="101">
        <f>IF(G4="","",H4-H3)</f>
        <v>-221</v>
      </c>
      <c r="H5" s="100">
        <f>IF(G4="","",H4/H3)</f>
        <v>0.69348127600554788</v>
      </c>
      <c r="I5" s="101">
        <f>IF(I4="","",J4-J3)</f>
        <v>-267</v>
      </c>
      <c r="J5" s="100">
        <f>IF(I4="","",J4/J3)</f>
        <v>0.68476977567886654</v>
      </c>
      <c r="K5" s="101">
        <f>IF(K4="","",L4-L3)</f>
        <v>-311</v>
      </c>
      <c r="L5" s="100">
        <f>IF(K4="","",L4/L3)</f>
        <v>0.70798122065727698</v>
      </c>
      <c r="M5" s="101">
        <f>IF(M4="","",N4-N3)</f>
        <v>-234</v>
      </c>
      <c r="N5" s="100">
        <f>IF(M4="","",N4/N3)</f>
        <v>0.81458003169572113</v>
      </c>
      <c r="O5" s="101">
        <f>IF(O4="","",P4-P3)</f>
        <v>-191</v>
      </c>
      <c r="P5" s="100">
        <f>IF(O4="","",P4/P3)</f>
        <v>0.86298421807747494</v>
      </c>
      <c r="Q5" s="101">
        <f>IF(Q4="","",R4-R3)</f>
        <v>-153</v>
      </c>
      <c r="R5" s="100">
        <f>IF(Q4="","",R4/R3)</f>
        <v>0.89914304548450885</v>
      </c>
      <c r="S5" s="101">
        <f>IF(S4="","",T4-T3)</f>
        <v>-189</v>
      </c>
      <c r="T5" s="100">
        <f>IF(S4="","",T4/T3)</f>
        <v>0.88823181549379071</v>
      </c>
      <c r="U5" s="101">
        <f>IF(U4="","",V4-V3)</f>
        <v>-212</v>
      </c>
      <c r="V5" s="100">
        <f>IF(U4="","",V4/V3)</f>
        <v>0.88515709642470208</v>
      </c>
      <c r="W5" s="101">
        <f>IF(W4="","",X4-X3)</f>
        <v>-226</v>
      </c>
      <c r="X5" s="100">
        <f>IF(W4="","",X4/X3)</f>
        <v>0.88894348894348896</v>
      </c>
      <c r="Y5" s="101">
        <f>IF(Y4="","",Z4-Z3)</f>
        <v>-103</v>
      </c>
      <c r="Z5" s="100">
        <f>IF(Y4="","",Z4/Z3)</f>
        <v>0.95351985559566788</v>
      </c>
      <c r="AA5" s="102">
        <f>AA4/AA3</f>
        <v>0.95351985559566788</v>
      </c>
      <c r="AB5" s="80"/>
    </row>
    <row r="6" spans="1:28" s="13" customFormat="1" ht="24" customHeight="1" x14ac:dyDescent="0.2">
      <c r="A6" s="79"/>
      <c r="B6" s="88"/>
      <c r="C6" s="103">
        <v>41</v>
      </c>
      <c r="D6" s="104">
        <v>41</v>
      </c>
      <c r="E6" s="105">
        <v>79</v>
      </c>
      <c r="F6" s="104">
        <v>120</v>
      </c>
      <c r="G6" s="105">
        <v>20</v>
      </c>
      <c r="H6" s="104">
        <v>140</v>
      </c>
      <c r="I6" s="105">
        <v>31</v>
      </c>
      <c r="J6" s="104">
        <v>171</v>
      </c>
      <c r="K6" s="105">
        <v>42</v>
      </c>
      <c r="L6" s="104">
        <v>213</v>
      </c>
      <c r="M6" s="105">
        <v>76</v>
      </c>
      <c r="N6" s="104">
        <v>289</v>
      </c>
      <c r="O6" s="105">
        <v>92</v>
      </c>
      <c r="P6" s="104">
        <v>381</v>
      </c>
      <c r="Q6" s="105">
        <v>69</v>
      </c>
      <c r="R6" s="104">
        <v>450</v>
      </c>
      <c r="S6" s="105">
        <v>44</v>
      </c>
      <c r="T6" s="104">
        <v>494</v>
      </c>
      <c r="U6" s="105">
        <v>59</v>
      </c>
      <c r="V6" s="104">
        <v>553</v>
      </c>
      <c r="W6" s="105">
        <v>26</v>
      </c>
      <c r="X6" s="104">
        <v>579</v>
      </c>
      <c r="Y6" s="105">
        <v>34</v>
      </c>
      <c r="Z6" s="104">
        <v>613</v>
      </c>
      <c r="AA6" s="92">
        <f>Z6</f>
        <v>613</v>
      </c>
      <c r="AB6" s="80"/>
    </row>
    <row r="7" spans="1:28" s="13" customFormat="1" ht="24" customHeight="1" x14ac:dyDescent="0.2">
      <c r="A7" s="79"/>
      <c r="B7" s="93" t="s">
        <v>104</v>
      </c>
      <c r="C7" s="94">
        <f>'４・５ページ'!E4</f>
        <v>26</v>
      </c>
      <c r="D7" s="95">
        <f>C7</f>
        <v>26</v>
      </c>
      <c r="E7" s="96">
        <v>28</v>
      </c>
      <c r="F7" s="95">
        <f>E7+D7</f>
        <v>54</v>
      </c>
      <c r="G7" s="96">
        <v>29</v>
      </c>
      <c r="H7" s="95">
        <f>G7+F7</f>
        <v>83</v>
      </c>
      <c r="I7" s="96">
        <v>29</v>
      </c>
      <c r="J7" s="95">
        <f>I7+H7</f>
        <v>112</v>
      </c>
      <c r="K7" s="96">
        <v>61</v>
      </c>
      <c r="L7" s="95">
        <f>K7+J7</f>
        <v>173</v>
      </c>
      <c r="M7" s="96">
        <v>55</v>
      </c>
      <c r="N7" s="95">
        <f>M7+L7</f>
        <v>228</v>
      </c>
      <c r="O7" s="96">
        <v>51</v>
      </c>
      <c r="P7" s="95">
        <f>O7+N7</f>
        <v>279</v>
      </c>
      <c r="Q7" s="96">
        <v>75</v>
      </c>
      <c r="R7" s="95">
        <f>Q7+P7</f>
        <v>354</v>
      </c>
      <c r="S7" s="96">
        <v>42</v>
      </c>
      <c r="T7" s="95">
        <f>S7+R7</f>
        <v>396</v>
      </c>
      <c r="U7" s="96">
        <v>98</v>
      </c>
      <c r="V7" s="95">
        <f>U7+T7</f>
        <v>494</v>
      </c>
      <c r="W7" s="96">
        <v>51</v>
      </c>
      <c r="X7" s="95">
        <f>W7+V7</f>
        <v>545</v>
      </c>
      <c r="Y7" s="96">
        <v>56</v>
      </c>
      <c r="Z7" s="95">
        <f>Y7+X7</f>
        <v>601</v>
      </c>
      <c r="AA7" s="97">
        <f>MAX(D7,F7,H7,J7,L7,N7,P7,R7,T7,V7,X7,Z7)</f>
        <v>601</v>
      </c>
      <c r="AB7" s="80"/>
    </row>
    <row r="8" spans="1:28" s="13" customFormat="1" ht="24" customHeight="1" thickBot="1" x14ac:dyDescent="0.25">
      <c r="A8" s="79"/>
      <c r="B8" s="98"/>
      <c r="C8" s="99">
        <f>D7-D6</f>
        <v>-15</v>
      </c>
      <c r="D8" s="100">
        <f>D7/D6</f>
        <v>0.63414634146341464</v>
      </c>
      <c r="E8" s="101">
        <f>IF(E7="","",F7-F6)</f>
        <v>-66</v>
      </c>
      <c r="F8" s="100">
        <f>IF(E7="","",F7/F6)</f>
        <v>0.45</v>
      </c>
      <c r="G8" s="101">
        <f>IF(G7="","",H7-H6)</f>
        <v>-57</v>
      </c>
      <c r="H8" s="100">
        <f>IF(G7="","",H7/H6)</f>
        <v>0.59285714285714286</v>
      </c>
      <c r="I8" s="101">
        <f>IF(I7="","",J7-J6)</f>
        <v>-59</v>
      </c>
      <c r="J8" s="100">
        <f>IF(I7="","",J7/J6)</f>
        <v>0.65497076023391809</v>
      </c>
      <c r="K8" s="101">
        <f>IF(K7="","",L7-L6)</f>
        <v>-40</v>
      </c>
      <c r="L8" s="100">
        <f>IF(K7="","",L7/L6)</f>
        <v>0.81220657276995301</v>
      </c>
      <c r="M8" s="101">
        <f>IF(M7="","",N7-N6)</f>
        <v>-61</v>
      </c>
      <c r="N8" s="100">
        <f>IF(M7="","",N7/N6)</f>
        <v>0.78892733564013839</v>
      </c>
      <c r="O8" s="101">
        <f>IF(O7="","",P7-P6)</f>
        <v>-102</v>
      </c>
      <c r="P8" s="100">
        <f>IF(O7="","",P7/P6)</f>
        <v>0.73228346456692917</v>
      </c>
      <c r="Q8" s="101">
        <f>IF(Q7="","",R7-R6)</f>
        <v>-96</v>
      </c>
      <c r="R8" s="100">
        <f>IF(Q7="","",R7/R6)</f>
        <v>0.78666666666666663</v>
      </c>
      <c r="S8" s="101">
        <f>IF(S7="","",T7-T6)</f>
        <v>-98</v>
      </c>
      <c r="T8" s="100">
        <f>IF(S7="","",T7/T6)</f>
        <v>0.80161943319838058</v>
      </c>
      <c r="U8" s="101">
        <f>IF(U7="","",V7-V6)</f>
        <v>-59</v>
      </c>
      <c r="V8" s="100">
        <f>IF(U7="","",V7/V6)</f>
        <v>0.89330922242314648</v>
      </c>
      <c r="W8" s="101">
        <f>IF(W7="","",X7-X6)</f>
        <v>-34</v>
      </c>
      <c r="X8" s="100">
        <f>IF(W7="","",X7/X6)</f>
        <v>0.94127806563039729</v>
      </c>
      <c r="Y8" s="101">
        <f>IF(Y7="","",Z7-Z6)</f>
        <v>-12</v>
      </c>
      <c r="Z8" s="100">
        <f>IF(Y7="","",Z7/Z6)</f>
        <v>0.9804241435562806</v>
      </c>
      <c r="AA8" s="102">
        <f>AA7/AA6</f>
        <v>0.9804241435562806</v>
      </c>
      <c r="AB8" s="80"/>
    </row>
    <row r="9" spans="1:28" s="13" customFormat="1" ht="24" customHeight="1" x14ac:dyDescent="0.2">
      <c r="A9" s="79"/>
      <c r="B9" s="88"/>
      <c r="C9" s="106">
        <v>182</v>
      </c>
      <c r="D9" s="107">
        <v>182</v>
      </c>
      <c r="E9" s="108">
        <v>380</v>
      </c>
      <c r="F9" s="107">
        <v>562</v>
      </c>
      <c r="G9" s="108">
        <v>127</v>
      </c>
      <c r="H9" s="107">
        <v>689</v>
      </c>
      <c r="I9" s="108">
        <v>85</v>
      </c>
      <c r="J9" s="107">
        <v>774</v>
      </c>
      <c r="K9" s="108">
        <v>108</v>
      </c>
      <c r="L9" s="107">
        <v>882</v>
      </c>
      <c r="M9" s="108">
        <v>271</v>
      </c>
      <c r="N9" s="107">
        <v>1153</v>
      </c>
      <c r="O9" s="108">
        <v>340</v>
      </c>
      <c r="P9" s="107">
        <v>1493</v>
      </c>
      <c r="Q9" s="108">
        <v>255</v>
      </c>
      <c r="R9" s="107">
        <v>1748</v>
      </c>
      <c r="S9" s="108">
        <v>212</v>
      </c>
      <c r="T9" s="107">
        <v>1960</v>
      </c>
      <c r="U9" s="108">
        <v>90</v>
      </c>
      <c r="V9" s="107">
        <v>2050</v>
      </c>
      <c r="W9" s="108">
        <v>247</v>
      </c>
      <c r="X9" s="107">
        <v>2297</v>
      </c>
      <c r="Y9" s="108">
        <v>433</v>
      </c>
      <c r="Z9" s="109">
        <v>2730</v>
      </c>
      <c r="AA9" s="110">
        <f>+Y9+W9+U9+S9+Q9+O9+M9+K9+I9+G9+E9+C9</f>
        <v>2730</v>
      </c>
      <c r="AB9" s="80"/>
    </row>
    <row r="10" spans="1:28" s="13" customFormat="1" ht="24" customHeight="1" x14ac:dyDescent="0.2">
      <c r="A10" s="79"/>
      <c r="B10" s="93" t="s">
        <v>105</v>
      </c>
      <c r="C10" s="94">
        <f>'４・５ページ'!E5</f>
        <v>42</v>
      </c>
      <c r="D10" s="95">
        <f>C10</f>
        <v>42</v>
      </c>
      <c r="E10" s="96">
        <v>197</v>
      </c>
      <c r="F10" s="95">
        <f>E10+D10</f>
        <v>239</v>
      </c>
      <c r="G10" s="96">
        <v>312</v>
      </c>
      <c r="H10" s="95">
        <f>G10+F10</f>
        <v>551</v>
      </c>
      <c r="I10" s="96">
        <v>3</v>
      </c>
      <c r="J10" s="95">
        <f>I10+H10</f>
        <v>554</v>
      </c>
      <c r="K10" s="96">
        <v>511</v>
      </c>
      <c r="L10" s="95">
        <f>K10+J10</f>
        <v>1065</v>
      </c>
      <c r="M10" s="96">
        <v>511</v>
      </c>
      <c r="N10" s="95">
        <f>M10+L10</f>
        <v>1576</v>
      </c>
      <c r="O10" s="96">
        <v>191</v>
      </c>
      <c r="P10" s="95">
        <f>N10+O10</f>
        <v>1767</v>
      </c>
      <c r="Q10" s="96">
        <v>279</v>
      </c>
      <c r="R10" s="95">
        <f>Q10+P10</f>
        <v>2046</v>
      </c>
      <c r="S10" s="96">
        <v>274</v>
      </c>
      <c r="T10" s="95">
        <f>S10+R10</f>
        <v>2320</v>
      </c>
      <c r="U10" s="96">
        <v>270</v>
      </c>
      <c r="V10" s="95">
        <f>U10+T10</f>
        <v>2590</v>
      </c>
      <c r="W10" s="96">
        <v>276</v>
      </c>
      <c r="X10" s="95">
        <f>W10+V10</f>
        <v>2866</v>
      </c>
      <c r="Y10" s="96">
        <v>241</v>
      </c>
      <c r="Z10" s="95">
        <f>Y10+X10</f>
        <v>3107</v>
      </c>
      <c r="AA10" s="97">
        <f>MAX(D10,F10,H10,J10,L10,N10,P10,R10,T10,V10,X10,Z10)</f>
        <v>3107</v>
      </c>
      <c r="AB10" s="80"/>
    </row>
    <row r="11" spans="1:28" s="13" customFormat="1" ht="24" customHeight="1" thickBot="1" x14ac:dyDescent="0.25">
      <c r="A11" s="79"/>
      <c r="B11" s="98"/>
      <c r="C11" s="99">
        <f>D10-D9</f>
        <v>-140</v>
      </c>
      <c r="D11" s="100">
        <f>D10/D9</f>
        <v>0.23076923076923078</v>
      </c>
      <c r="E11" s="101">
        <f>IF(E10="","",F10-F9)</f>
        <v>-323</v>
      </c>
      <c r="F11" s="100">
        <f>IF(E10="","",F10/F9)</f>
        <v>0.42526690391459077</v>
      </c>
      <c r="G11" s="101">
        <f>IF(G10="","",H10-H9)</f>
        <v>-138</v>
      </c>
      <c r="H11" s="100">
        <f>IF(G10="","",H10/H9)</f>
        <v>0.79970972423802611</v>
      </c>
      <c r="I11" s="101">
        <f>IF(I10="","",J10-J9)</f>
        <v>-220</v>
      </c>
      <c r="J11" s="100">
        <f>IF(I10="","",J10/J9)</f>
        <v>0.7157622739018088</v>
      </c>
      <c r="K11" s="101">
        <f>IF(K10="","",L10-L9)</f>
        <v>183</v>
      </c>
      <c r="L11" s="100">
        <f>IF(K10="","",L10/L9)</f>
        <v>1.2074829931972788</v>
      </c>
      <c r="M11" s="101">
        <f>IF(M10="","",N10-N9)</f>
        <v>423</v>
      </c>
      <c r="N11" s="100">
        <f>IF(M10="","",N10/N9)</f>
        <v>1.3668690372940155</v>
      </c>
      <c r="O11" s="101">
        <f>IF(O10="","",P10-P9)</f>
        <v>274</v>
      </c>
      <c r="P11" s="100">
        <f>IF(O10="","",P10/P9)</f>
        <v>1.1835231078365707</v>
      </c>
      <c r="Q11" s="101">
        <f>IF(Q10="","",R10-R9)</f>
        <v>298</v>
      </c>
      <c r="R11" s="100">
        <f>IF(Q10="","",R10/R9)</f>
        <v>1.1704805491990846</v>
      </c>
      <c r="S11" s="101">
        <f>IF(S10="","",T10-T9)</f>
        <v>360</v>
      </c>
      <c r="T11" s="100">
        <f>IF(S10="","",T10/T9)</f>
        <v>1.1836734693877551</v>
      </c>
      <c r="U11" s="101">
        <f>IF(U10="","",V10-V9)</f>
        <v>540</v>
      </c>
      <c r="V11" s="100">
        <f>IF(U10="","",V10/V9)</f>
        <v>1.2634146341463415</v>
      </c>
      <c r="W11" s="101">
        <f>IF(W10="","",X10-X9)</f>
        <v>569</v>
      </c>
      <c r="X11" s="100">
        <f>IF(W10="","",X10/X9)</f>
        <v>1.2477144101001305</v>
      </c>
      <c r="Y11" s="101">
        <f>IF(Y10="","",Z10-Z9)</f>
        <v>377</v>
      </c>
      <c r="Z11" s="100">
        <f>IF(Y10="","",Z10/Z9)</f>
        <v>1.138095238095238</v>
      </c>
      <c r="AA11" s="102">
        <f>AA10/AA9</f>
        <v>1.138095238095238</v>
      </c>
      <c r="AB11" s="80"/>
    </row>
    <row r="12" spans="1:28" s="13" customFormat="1" ht="24" customHeight="1" x14ac:dyDescent="0.2">
      <c r="A12" s="79"/>
      <c r="B12" s="88"/>
      <c r="C12" s="106">
        <v>272</v>
      </c>
      <c r="D12" s="107">
        <v>272</v>
      </c>
      <c r="E12" s="108">
        <v>578</v>
      </c>
      <c r="F12" s="107">
        <v>850</v>
      </c>
      <c r="G12" s="108">
        <v>370</v>
      </c>
      <c r="H12" s="107">
        <v>1220</v>
      </c>
      <c r="I12" s="108">
        <v>180</v>
      </c>
      <c r="J12" s="107">
        <v>1400</v>
      </c>
      <c r="K12" s="108">
        <v>302</v>
      </c>
      <c r="L12" s="107">
        <v>1702</v>
      </c>
      <c r="M12" s="108">
        <v>403</v>
      </c>
      <c r="N12" s="107">
        <v>2105</v>
      </c>
      <c r="O12" s="108">
        <v>376</v>
      </c>
      <c r="P12" s="107">
        <v>2481</v>
      </c>
      <c r="Q12" s="108">
        <v>257</v>
      </c>
      <c r="R12" s="107">
        <v>2738</v>
      </c>
      <c r="S12" s="108">
        <v>207</v>
      </c>
      <c r="T12" s="107">
        <v>2945</v>
      </c>
      <c r="U12" s="108">
        <v>332</v>
      </c>
      <c r="V12" s="107">
        <v>3277</v>
      </c>
      <c r="W12" s="108">
        <v>359</v>
      </c>
      <c r="X12" s="107">
        <v>3636</v>
      </c>
      <c r="Y12" s="108">
        <v>297</v>
      </c>
      <c r="Z12" s="109">
        <v>3933</v>
      </c>
      <c r="AA12" s="110">
        <f>+Y12+W12+U12+S12+Q12+O12+M12+K12+I12+G12+E12+C12</f>
        <v>3933</v>
      </c>
      <c r="AB12" s="80"/>
    </row>
    <row r="13" spans="1:28" s="13" customFormat="1" ht="24" customHeight="1" x14ac:dyDescent="0.2">
      <c r="A13" s="79"/>
      <c r="B13" s="93" t="s">
        <v>341</v>
      </c>
      <c r="C13" s="94">
        <f>'４・５ページ'!E6</f>
        <v>234</v>
      </c>
      <c r="D13" s="95">
        <f>C13</f>
        <v>234</v>
      </c>
      <c r="E13" s="96">
        <v>245</v>
      </c>
      <c r="F13" s="95">
        <f>E13+D13</f>
        <v>479</v>
      </c>
      <c r="G13" s="96">
        <v>148</v>
      </c>
      <c r="H13" s="95">
        <f>G13+F13</f>
        <v>627</v>
      </c>
      <c r="I13" s="96">
        <v>337</v>
      </c>
      <c r="J13" s="95">
        <f>I13+H13</f>
        <v>964</v>
      </c>
      <c r="K13" s="96">
        <v>222</v>
      </c>
      <c r="L13" s="95">
        <f>K13+J13</f>
        <v>1186</v>
      </c>
      <c r="M13" s="96">
        <v>182</v>
      </c>
      <c r="N13" s="95">
        <f>M13+L13</f>
        <v>1368</v>
      </c>
      <c r="O13" s="96">
        <v>222</v>
      </c>
      <c r="P13" s="95">
        <f>O13+N13</f>
        <v>1590</v>
      </c>
      <c r="Q13" s="96">
        <v>378</v>
      </c>
      <c r="R13" s="95">
        <f>Q13+P13</f>
        <v>1968</v>
      </c>
      <c r="S13" s="96">
        <v>309</v>
      </c>
      <c r="T13" s="95">
        <f>S13+R13</f>
        <v>2277</v>
      </c>
      <c r="U13" s="96">
        <v>210</v>
      </c>
      <c r="V13" s="95">
        <f>U13+T13</f>
        <v>2487</v>
      </c>
      <c r="W13" s="96">
        <v>238</v>
      </c>
      <c r="X13" s="95">
        <f>W13+V13</f>
        <v>2725</v>
      </c>
      <c r="Y13" s="96">
        <v>317</v>
      </c>
      <c r="Z13" s="95">
        <f>Y13+X13</f>
        <v>3042</v>
      </c>
      <c r="AA13" s="97">
        <f>MAX(D13,F13,H13,J13,L13,N13,P13,R13,T13,V13,X13,Z13)</f>
        <v>3042</v>
      </c>
      <c r="AB13" s="80"/>
    </row>
    <row r="14" spans="1:28" s="13" customFormat="1" ht="24" customHeight="1" thickBot="1" x14ac:dyDescent="0.25">
      <c r="A14" s="79"/>
      <c r="B14" s="98"/>
      <c r="C14" s="99">
        <f>D13-D12</f>
        <v>-38</v>
      </c>
      <c r="D14" s="100">
        <f>D13/D12</f>
        <v>0.86029411764705888</v>
      </c>
      <c r="E14" s="101">
        <f>IF(E13="","",F13-F12)</f>
        <v>-371</v>
      </c>
      <c r="F14" s="100">
        <f>IF(E13="","",F13/F12)</f>
        <v>0.56352941176470583</v>
      </c>
      <c r="G14" s="101">
        <f>IF(G13="","",H13-H12)</f>
        <v>-593</v>
      </c>
      <c r="H14" s="100">
        <f>IF(G13="","",H13/H12)</f>
        <v>0.51393442622950825</v>
      </c>
      <c r="I14" s="101">
        <f>IF(I13="","",J13-J12)</f>
        <v>-436</v>
      </c>
      <c r="J14" s="100">
        <f>IF(I13="","",J13/J12)</f>
        <v>0.68857142857142861</v>
      </c>
      <c r="K14" s="101">
        <f>IF(K13="","",L13-L12)</f>
        <v>-516</v>
      </c>
      <c r="L14" s="100">
        <f>IF(K13="","",L13/L12)</f>
        <v>0.69682726204465339</v>
      </c>
      <c r="M14" s="101">
        <f>IF(M13="","",N13-N12)</f>
        <v>-737</v>
      </c>
      <c r="N14" s="100">
        <f>IF(M13="","",N13/N12)</f>
        <v>0.64988123515439433</v>
      </c>
      <c r="O14" s="101">
        <f>IF(O13="","",P13-P12)</f>
        <v>-891</v>
      </c>
      <c r="P14" s="100">
        <f>IF(O13="","",P13/P12)</f>
        <v>0.64087061668681988</v>
      </c>
      <c r="Q14" s="101">
        <f>IF(Q13="","",R13-R12)</f>
        <v>-770</v>
      </c>
      <c r="R14" s="100">
        <f>IF(Q13="","",R13/R12)</f>
        <v>0.71877282688093502</v>
      </c>
      <c r="S14" s="101">
        <f>IF(S13="","",T13-T12)</f>
        <v>-668</v>
      </c>
      <c r="T14" s="100">
        <f>IF(S13="","",T13/T12)</f>
        <v>0.77317487266553475</v>
      </c>
      <c r="U14" s="101">
        <f>IF(U13="","",V13-V12)</f>
        <v>-790</v>
      </c>
      <c r="V14" s="100">
        <f>IF(U13="","",V13/V12)</f>
        <v>0.75892584681110775</v>
      </c>
      <c r="W14" s="101">
        <f>IF(W13="","",X13-X12)</f>
        <v>-911</v>
      </c>
      <c r="X14" s="100">
        <f>IF(W13="","",X13/X12)</f>
        <v>0.74944994499449946</v>
      </c>
      <c r="Y14" s="101">
        <f>IF(Y13="","",Z13-Z12)</f>
        <v>-891</v>
      </c>
      <c r="Z14" s="100">
        <f>IF(Y13="","",Z13/Z12)</f>
        <v>0.77345537757437066</v>
      </c>
      <c r="AA14" s="102">
        <f>AA13/AA12</f>
        <v>0.77345537757437066</v>
      </c>
      <c r="AB14" s="80"/>
    </row>
    <row r="15" spans="1:28" s="13" customFormat="1" ht="24" customHeight="1" x14ac:dyDescent="0.2">
      <c r="A15" s="79"/>
      <c r="B15" s="88"/>
      <c r="C15" s="106">
        <v>33</v>
      </c>
      <c r="D15" s="107">
        <v>33</v>
      </c>
      <c r="E15" s="108">
        <v>32</v>
      </c>
      <c r="F15" s="107">
        <v>65</v>
      </c>
      <c r="G15" s="108">
        <v>38</v>
      </c>
      <c r="H15" s="107">
        <v>103</v>
      </c>
      <c r="I15" s="108">
        <v>52</v>
      </c>
      <c r="J15" s="107">
        <v>155</v>
      </c>
      <c r="K15" s="108">
        <v>20</v>
      </c>
      <c r="L15" s="107">
        <v>175</v>
      </c>
      <c r="M15" s="108">
        <v>34</v>
      </c>
      <c r="N15" s="107">
        <v>209</v>
      </c>
      <c r="O15" s="108">
        <v>50</v>
      </c>
      <c r="P15" s="107">
        <v>259</v>
      </c>
      <c r="Q15" s="108">
        <v>36</v>
      </c>
      <c r="R15" s="107">
        <v>295</v>
      </c>
      <c r="S15" s="108">
        <v>28</v>
      </c>
      <c r="T15" s="107">
        <v>323</v>
      </c>
      <c r="U15" s="108">
        <v>21</v>
      </c>
      <c r="V15" s="107">
        <v>344</v>
      </c>
      <c r="W15" s="108">
        <v>60</v>
      </c>
      <c r="X15" s="107">
        <v>404</v>
      </c>
      <c r="Y15" s="108">
        <v>25</v>
      </c>
      <c r="Z15" s="109">
        <v>429</v>
      </c>
      <c r="AA15" s="110">
        <f>+Y15+W15+U15+S15+Q15+O15+M15+K15+I15+G15+E15+C15</f>
        <v>429</v>
      </c>
      <c r="AB15" s="80"/>
    </row>
    <row r="16" spans="1:28" s="13" customFormat="1" ht="24" customHeight="1" x14ac:dyDescent="0.2">
      <c r="A16" s="79"/>
      <c r="B16" s="93" t="s">
        <v>106</v>
      </c>
      <c r="C16" s="94">
        <f>'４・５ページ'!E7</f>
        <v>14</v>
      </c>
      <c r="D16" s="95">
        <f>C16</f>
        <v>14</v>
      </c>
      <c r="E16" s="96">
        <v>11</v>
      </c>
      <c r="F16" s="95">
        <f>E16+D16</f>
        <v>25</v>
      </c>
      <c r="G16" s="96">
        <v>20</v>
      </c>
      <c r="H16" s="95">
        <f>G16+F16</f>
        <v>45</v>
      </c>
      <c r="I16" s="96">
        <v>59</v>
      </c>
      <c r="J16" s="95">
        <f>I16+H16</f>
        <v>104</v>
      </c>
      <c r="K16" s="96">
        <v>14</v>
      </c>
      <c r="L16" s="95">
        <f>K16+J16</f>
        <v>118</v>
      </c>
      <c r="M16" s="96">
        <v>35</v>
      </c>
      <c r="N16" s="95">
        <f>M16+L16</f>
        <v>153</v>
      </c>
      <c r="O16" s="96">
        <v>44</v>
      </c>
      <c r="P16" s="95">
        <f>O16+N16</f>
        <v>197</v>
      </c>
      <c r="Q16" s="96">
        <v>28</v>
      </c>
      <c r="R16" s="95">
        <f>Q16+P16</f>
        <v>225</v>
      </c>
      <c r="S16" s="96">
        <v>34</v>
      </c>
      <c r="T16" s="95">
        <f>S16+R16</f>
        <v>259</v>
      </c>
      <c r="U16" s="96">
        <v>82</v>
      </c>
      <c r="V16" s="95">
        <f>U16+T16</f>
        <v>341</v>
      </c>
      <c r="W16" s="96">
        <v>34</v>
      </c>
      <c r="X16" s="95">
        <f>W16+V16</f>
        <v>375</v>
      </c>
      <c r="Y16" s="96">
        <v>12</v>
      </c>
      <c r="Z16" s="95">
        <f>Y16+X16</f>
        <v>387</v>
      </c>
      <c r="AA16" s="97">
        <f>MAX(D16,F16,H16,J16,L16,N16,P16,R16,T16,V16,X16,Z16)</f>
        <v>387</v>
      </c>
      <c r="AB16" s="80"/>
    </row>
    <row r="17" spans="1:28" s="13" customFormat="1" ht="24" customHeight="1" thickBot="1" x14ac:dyDescent="0.25">
      <c r="A17" s="79"/>
      <c r="B17" s="98"/>
      <c r="C17" s="99">
        <f>D16-D15</f>
        <v>-19</v>
      </c>
      <c r="D17" s="100">
        <f>D16/D15</f>
        <v>0.42424242424242425</v>
      </c>
      <c r="E17" s="101">
        <f>IF(E16="","",F16-F15)</f>
        <v>-40</v>
      </c>
      <c r="F17" s="100">
        <f>IF(E16="","",F16/F15)</f>
        <v>0.38461538461538464</v>
      </c>
      <c r="G17" s="101">
        <f>IF(G16="","",H16-H15)</f>
        <v>-58</v>
      </c>
      <c r="H17" s="100">
        <f>IF(G16="","",H16/H15)</f>
        <v>0.43689320388349512</v>
      </c>
      <c r="I17" s="101">
        <f>IF(I16="","",J16-J15)</f>
        <v>-51</v>
      </c>
      <c r="J17" s="100">
        <f>IF(I16="","",J16/J15)</f>
        <v>0.67096774193548392</v>
      </c>
      <c r="K17" s="101">
        <f>IF(K16="","",L16-L15)</f>
        <v>-57</v>
      </c>
      <c r="L17" s="100">
        <f>IF(K16="","",L16/L15)</f>
        <v>0.67428571428571427</v>
      </c>
      <c r="M17" s="101">
        <f>IF(M16="","",N16-N15)</f>
        <v>-56</v>
      </c>
      <c r="N17" s="100">
        <f>IF(M16="","",N16/N15)</f>
        <v>0.73205741626794263</v>
      </c>
      <c r="O17" s="101">
        <f>IF(O16="","",P16-P15)</f>
        <v>-62</v>
      </c>
      <c r="P17" s="100">
        <f>IF(O16="","",P16/P15)</f>
        <v>0.76061776061776065</v>
      </c>
      <c r="Q17" s="101">
        <f>IF(Q16="","",R16-R15)</f>
        <v>-70</v>
      </c>
      <c r="R17" s="100">
        <f>IF(Q16="","",R16/R15)</f>
        <v>0.76271186440677963</v>
      </c>
      <c r="S17" s="101">
        <f>IF(S16="","",T16-T15)</f>
        <v>-64</v>
      </c>
      <c r="T17" s="100">
        <f>IF(S16="","",T16/T15)</f>
        <v>0.80185758513931893</v>
      </c>
      <c r="U17" s="101">
        <f>IF(U16="","",V16-V15)</f>
        <v>-3</v>
      </c>
      <c r="V17" s="100">
        <f>IF(U16="","",V16/V15)</f>
        <v>0.99127906976744184</v>
      </c>
      <c r="W17" s="101">
        <f>IF(W16="","",X16-X15)</f>
        <v>-29</v>
      </c>
      <c r="X17" s="100">
        <f>IF(W16="","",X16/X15)</f>
        <v>0.92821782178217827</v>
      </c>
      <c r="Y17" s="101">
        <f>IF(Y16="","",Z16-Z15)</f>
        <v>-42</v>
      </c>
      <c r="Z17" s="100">
        <f>IF(Y16="","",Z16/Z15)</f>
        <v>0.90209790209790208</v>
      </c>
      <c r="AA17" s="102">
        <f>AA16/AA15</f>
        <v>0.90209790209790208</v>
      </c>
      <c r="AB17" s="80"/>
    </row>
    <row r="18" spans="1:28" s="13" customFormat="1" ht="24" customHeight="1" x14ac:dyDescent="0.2">
      <c r="A18" s="79"/>
      <c r="B18" s="88"/>
      <c r="C18" s="106">
        <v>36</v>
      </c>
      <c r="D18" s="107">
        <v>36</v>
      </c>
      <c r="E18" s="108">
        <v>25</v>
      </c>
      <c r="F18" s="107">
        <v>61</v>
      </c>
      <c r="G18" s="108">
        <v>35</v>
      </c>
      <c r="H18" s="107">
        <v>96</v>
      </c>
      <c r="I18" s="108">
        <v>44</v>
      </c>
      <c r="J18" s="107">
        <v>140</v>
      </c>
      <c r="K18" s="108">
        <v>37</v>
      </c>
      <c r="L18" s="107">
        <v>177</v>
      </c>
      <c r="M18" s="108">
        <v>62</v>
      </c>
      <c r="N18" s="107">
        <v>239</v>
      </c>
      <c r="O18" s="108">
        <v>53</v>
      </c>
      <c r="P18" s="107">
        <v>292</v>
      </c>
      <c r="Q18" s="108">
        <v>80</v>
      </c>
      <c r="R18" s="107">
        <v>372</v>
      </c>
      <c r="S18" s="108">
        <v>52</v>
      </c>
      <c r="T18" s="107">
        <v>424</v>
      </c>
      <c r="U18" s="108">
        <v>62</v>
      </c>
      <c r="V18" s="107">
        <v>486</v>
      </c>
      <c r="W18" s="108">
        <v>66</v>
      </c>
      <c r="X18" s="107">
        <v>552</v>
      </c>
      <c r="Y18" s="108">
        <v>46</v>
      </c>
      <c r="Z18" s="109">
        <v>598</v>
      </c>
      <c r="AA18" s="110">
        <f>+Y18+W18+U18+S18+Q18+O18+M18+K18+I18+G18+E18+C18</f>
        <v>598</v>
      </c>
      <c r="AB18" s="80"/>
    </row>
    <row r="19" spans="1:28" s="13" customFormat="1" ht="24" customHeight="1" x14ac:dyDescent="0.2">
      <c r="A19" s="79"/>
      <c r="B19" s="93" t="s">
        <v>342</v>
      </c>
      <c r="C19" s="111">
        <f>'４・５ページ'!E8</f>
        <v>65</v>
      </c>
      <c r="D19" s="112">
        <f>C19</f>
        <v>65</v>
      </c>
      <c r="E19" s="113">
        <v>48</v>
      </c>
      <c r="F19" s="112">
        <f>E19+D19</f>
        <v>113</v>
      </c>
      <c r="G19" s="113">
        <v>49</v>
      </c>
      <c r="H19" s="112">
        <f>G19+F19</f>
        <v>162</v>
      </c>
      <c r="I19" s="113">
        <v>45</v>
      </c>
      <c r="J19" s="112">
        <f>I19+H19</f>
        <v>207</v>
      </c>
      <c r="K19" s="113">
        <v>38</v>
      </c>
      <c r="L19" s="112">
        <f>K19+J19</f>
        <v>245</v>
      </c>
      <c r="M19" s="113">
        <v>43</v>
      </c>
      <c r="N19" s="112">
        <f>M19+L19</f>
        <v>288</v>
      </c>
      <c r="O19" s="113">
        <v>25</v>
      </c>
      <c r="P19" s="112">
        <f>O19+N19</f>
        <v>313</v>
      </c>
      <c r="Q19" s="113">
        <v>27</v>
      </c>
      <c r="R19" s="112">
        <f>Q19+P19</f>
        <v>340</v>
      </c>
      <c r="S19" s="113">
        <v>53</v>
      </c>
      <c r="T19" s="95">
        <f>S19+R19</f>
        <v>393</v>
      </c>
      <c r="U19" s="113">
        <v>41</v>
      </c>
      <c r="V19" s="112">
        <f>U19+T19</f>
        <v>434</v>
      </c>
      <c r="W19" s="113">
        <v>56</v>
      </c>
      <c r="X19" s="112">
        <f>W19+V19</f>
        <v>490</v>
      </c>
      <c r="Y19" s="113">
        <v>54</v>
      </c>
      <c r="Z19" s="112">
        <f>Y19+X19</f>
        <v>544</v>
      </c>
      <c r="AA19" s="97">
        <f>MAX(D19,F19,H19,J19,L19,N19,P19,R19,T19,V19,X19,Z19)</f>
        <v>544</v>
      </c>
      <c r="AB19" s="80"/>
    </row>
    <row r="20" spans="1:28" s="13" customFormat="1" ht="24" customHeight="1" thickBot="1" x14ac:dyDescent="0.25">
      <c r="A20" s="79"/>
      <c r="B20" s="98"/>
      <c r="C20" s="114">
        <f>D19-D18</f>
        <v>29</v>
      </c>
      <c r="D20" s="115">
        <f>D19/D18</f>
        <v>1.8055555555555556</v>
      </c>
      <c r="E20" s="116">
        <f>IF(E19="","",F19-F18)</f>
        <v>52</v>
      </c>
      <c r="F20" s="115">
        <f>IF(E19="","",F19/F18)</f>
        <v>1.8524590163934427</v>
      </c>
      <c r="G20" s="116">
        <f>IF(G19="","",H19-H18)</f>
        <v>66</v>
      </c>
      <c r="H20" s="115">
        <f>IF(G19="","",H19/H18)</f>
        <v>1.6875</v>
      </c>
      <c r="I20" s="116">
        <f>IF(I19="","",J19-J18)</f>
        <v>67</v>
      </c>
      <c r="J20" s="115">
        <f>IF(I19="","",J19/J18)</f>
        <v>1.4785714285714286</v>
      </c>
      <c r="K20" s="116">
        <f>IF(K19="","",L19-L18)</f>
        <v>68</v>
      </c>
      <c r="L20" s="115">
        <f>IF(K19="","",L19/L18)</f>
        <v>1.384180790960452</v>
      </c>
      <c r="M20" s="116">
        <f>IF(M19="","",N19-N18)</f>
        <v>49</v>
      </c>
      <c r="N20" s="115">
        <f>IF(M19="","",N19/N18)</f>
        <v>1.2050209205020921</v>
      </c>
      <c r="O20" s="116">
        <f>IF(O19="","",P19-P18)</f>
        <v>21</v>
      </c>
      <c r="P20" s="115">
        <f>IF(O19="","",P19/P18)</f>
        <v>1.071917808219178</v>
      </c>
      <c r="Q20" s="116">
        <f>IF(Q19="","",R19-R18)</f>
        <v>-32</v>
      </c>
      <c r="R20" s="115">
        <f>IF(Q19="","",R19/R18)</f>
        <v>0.91397849462365588</v>
      </c>
      <c r="S20" s="116">
        <f>IF(S19="","",T19-T18)</f>
        <v>-31</v>
      </c>
      <c r="T20" s="115">
        <f>IF(S19="","",T19/T18)</f>
        <v>0.92688679245283023</v>
      </c>
      <c r="U20" s="116">
        <f>IF(U19="","",V19-V18)</f>
        <v>-52</v>
      </c>
      <c r="V20" s="115">
        <f>IF(U19="","",V19/V18)</f>
        <v>0.89300411522633749</v>
      </c>
      <c r="W20" s="116">
        <f>IF(W19="","",X19-X18)</f>
        <v>-62</v>
      </c>
      <c r="X20" s="115">
        <f>IF(W19="","",X19/X18)</f>
        <v>0.8876811594202898</v>
      </c>
      <c r="Y20" s="116">
        <f>IF(Y19="","",Z19-Z18)</f>
        <v>-54</v>
      </c>
      <c r="Z20" s="115">
        <f>IF(Y19="","",Z19/Z18)</f>
        <v>0.90969899665551834</v>
      </c>
      <c r="AA20" s="117">
        <f>AA19/AA18</f>
        <v>0.90969899665551834</v>
      </c>
      <c r="AB20" s="80"/>
    </row>
    <row r="21" spans="1:28" s="13" customFormat="1" ht="24" customHeight="1" x14ac:dyDescent="0.2">
      <c r="A21" s="79"/>
      <c r="B21" s="88"/>
      <c r="C21" s="106">
        <v>16</v>
      </c>
      <c r="D21" s="107">
        <v>16</v>
      </c>
      <c r="E21" s="108">
        <v>11</v>
      </c>
      <c r="F21" s="107">
        <v>27</v>
      </c>
      <c r="G21" s="108">
        <v>6</v>
      </c>
      <c r="H21" s="107">
        <v>33</v>
      </c>
      <c r="I21" s="108">
        <v>21</v>
      </c>
      <c r="J21" s="107">
        <v>54</v>
      </c>
      <c r="K21" s="108">
        <v>15</v>
      </c>
      <c r="L21" s="107">
        <v>69</v>
      </c>
      <c r="M21" s="108">
        <v>12</v>
      </c>
      <c r="N21" s="107">
        <v>81</v>
      </c>
      <c r="O21" s="108">
        <v>21</v>
      </c>
      <c r="P21" s="107">
        <v>102</v>
      </c>
      <c r="Q21" s="108">
        <v>9</v>
      </c>
      <c r="R21" s="107">
        <v>111</v>
      </c>
      <c r="S21" s="108">
        <v>14</v>
      </c>
      <c r="T21" s="107">
        <v>125</v>
      </c>
      <c r="U21" s="108">
        <v>27</v>
      </c>
      <c r="V21" s="107">
        <v>152</v>
      </c>
      <c r="W21" s="108">
        <v>10</v>
      </c>
      <c r="X21" s="107">
        <v>162</v>
      </c>
      <c r="Y21" s="108">
        <v>20</v>
      </c>
      <c r="Z21" s="109">
        <v>182</v>
      </c>
      <c r="AA21" s="110">
        <f>+Y21+W21+U21+S21+Q21+O21+M21+K21+I21+G21+E21+C21</f>
        <v>182</v>
      </c>
      <c r="AB21" s="80"/>
    </row>
    <row r="22" spans="1:28" s="13" customFormat="1" ht="24" customHeight="1" x14ac:dyDescent="0.2">
      <c r="A22" s="79"/>
      <c r="B22" s="93" t="s">
        <v>343</v>
      </c>
      <c r="C22" s="94">
        <f>'４・５ページ'!E9</f>
        <v>5</v>
      </c>
      <c r="D22" s="95">
        <f>C22</f>
        <v>5</v>
      </c>
      <c r="E22" s="96">
        <v>5</v>
      </c>
      <c r="F22" s="95">
        <f>E22+D22</f>
        <v>10</v>
      </c>
      <c r="G22" s="96">
        <v>6</v>
      </c>
      <c r="H22" s="95">
        <f>G22+F22</f>
        <v>16</v>
      </c>
      <c r="I22" s="96">
        <v>7</v>
      </c>
      <c r="J22" s="95">
        <f>I22+H22</f>
        <v>23</v>
      </c>
      <c r="K22" s="96">
        <v>22</v>
      </c>
      <c r="L22" s="95">
        <f>K22+J22</f>
        <v>45</v>
      </c>
      <c r="M22" s="96">
        <v>35</v>
      </c>
      <c r="N22" s="95">
        <f>M22+L22</f>
        <v>80</v>
      </c>
      <c r="O22" s="96">
        <v>37</v>
      </c>
      <c r="P22" s="95">
        <f>O22+N22</f>
        <v>117</v>
      </c>
      <c r="Q22" s="96">
        <v>13</v>
      </c>
      <c r="R22" s="95">
        <f>Q22+P22</f>
        <v>130</v>
      </c>
      <c r="S22" s="96">
        <v>9</v>
      </c>
      <c r="T22" s="95">
        <f>S22+R22</f>
        <v>139</v>
      </c>
      <c r="U22" s="96">
        <v>10</v>
      </c>
      <c r="V22" s="95">
        <f>U22+T22</f>
        <v>149</v>
      </c>
      <c r="W22" s="96">
        <v>13</v>
      </c>
      <c r="X22" s="95">
        <f>W22+V22</f>
        <v>162</v>
      </c>
      <c r="Y22" s="96">
        <v>17</v>
      </c>
      <c r="Z22" s="95">
        <f>Y22+X22</f>
        <v>179</v>
      </c>
      <c r="AA22" s="97">
        <f>MAX(D22,F22,H22,J22,L22,N22,P22,R22,T22,V22,X22,Z22)</f>
        <v>179</v>
      </c>
      <c r="AB22" s="80"/>
    </row>
    <row r="23" spans="1:28" s="13" customFormat="1" ht="24" customHeight="1" thickBot="1" x14ac:dyDescent="0.25">
      <c r="A23" s="79"/>
      <c r="B23" s="98"/>
      <c r="C23" s="99">
        <f>D22-D21</f>
        <v>-11</v>
      </c>
      <c r="D23" s="100">
        <f>D22/D21</f>
        <v>0.3125</v>
      </c>
      <c r="E23" s="101">
        <f>IF(E22="","",F22-F21)</f>
        <v>-17</v>
      </c>
      <c r="F23" s="100">
        <f>IF(E22="","",F22/F21)</f>
        <v>0.37037037037037035</v>
      </c>
      <c r="G23" s="101">
        <f>IF(G22="","",H22-H21)</f>
        <v>-17</v>
      </c>
      <c r="H23" s="100">
        <f>IF(G22="","",H22/H21)</f>
        <v>0.48484848484848486</v>
      </c>
      <c r="I23" s="101">
        <f>IF(I22="","",J22-J21)</f>
        <v>-31</v>
      </c>
      <c r="J23" s="100">
        <f>IF(I22="","",J22/J21)</f>
        <v>0.42592592592592593</v>
      </c>
      <c r="K23" s="101">
        <f>IF(K22="","",L22-L21)</f>
        <v>-24</v>
      </c>
      <c r="L23" s="100">
        <f>IF(K22="","",L22/L21)</f>
        <v>0.65217391304347827</v>
      </c>
      <c r="M23" s="101">
        <f>IF(M22="","",N22-N21)</f>
        <v>-1</v>
      </c>
      <c r="N23" s="100">
        <f>IF(M22="","",N22/N21)</f>
        <v>0.98765432098765427</v>
      </c>
      <c r="O23" s="101">
        <f>IF(O22="","",P22-P21)</f>
        <v>15</v>
      </c>
      <c r="P23" s="100">
        <f>IF(O22="","",P22/P21)</f>
        <v>1.1470588235294117</v>
      </c>
      <c r="Q23" s="101">
        <f>IF(Q22="","",R22-R21)</f>
        <v>19</v>
      </c>
      <c r="R23" s="100">
        <f>IF(Q22="","",R22/R21)</f>
        <v>1.1711711711711712</v>
      </c>
      <c r="S23" s="101">
        <f>IF(S22="","",T22-T21)</f>
        <v>14</v>
      </c>
      <c r="T23" s="100">
        <f>IF(S22="","",T22/T21)</f>
        <v>1.1120000000000001</v>
      </c>
      <c r="U23" s="101">
        <f>IF(U22="","",V22-V21)</f>
        <v>-3</v>
      </c>
      <c r="V23" s="100">
        <f>IF(U22="","",V22/V21)</f>
        <v>0.98026315789473684</v>
      </c>
      <c r="W23" s="101">
        <f>IF(W22="","",X22-X21)</f>
        <v>0</v>
      </c>
      <c r="X23" s="100">
        <f>IF(W22="","",X22/X21)</f>
        <v>1</v>
      </c>
      <c r="Y23" s="101">
        <f>IF(Y22="","",Z22-Z21)</f>
        <v>-3</v>
      </c>
      <c r="Z23" s="100">
        <f>IF(Y22="","",Z22/Z21)</f>
        <v>0.98351648351648346</v>
      </c>
      <c r="AA23" s="102">
        <f>AA22/AA21</f>
        <v>0.98351648351648346</v>
      </c>
      <c r="AB23" s="80"/>
    </row>
    <row r="24" spans="1:28" s="13" customFormat="1" ht="24" customHeight="1" x14ac:dyDescent="0.2">
      <c r="A24" s="79"/>
      <c r="B24" s="88"/>
      <c r="C24" s="106">
        <v>26</v>
      </c>
      <c r="D24" s="107">
        <v>26</v>
      </c>
      <c r="E24" s="108">
        <v>19</v>
      </c>
      <c r="F24" s="107">
        <v>45</v>
      </c>
      <c r="G24" s="108">
        <v>92</v>
      </c>
      <c r="H24" s="107">
        <v>137</v>
      </c>
      <c r="I24" s="108">
        <v>103</v>
      </c>
      <c r="J24" s="107">
        <v>240</v>
      </c>
      <c r="K24" s="108">
        <v>37</v>
      </c>
      <c r="L24" s="107">
        <v>277</v>
      </c>
      <c r="M24" s="108">
        <v>53</v>
      </c>
      <c r="N24" s="107">
        <v>330</v>
      </c>
      <c r="O24" s="108">
        <v>160</v>
      </c>
      <c r="P24" s="107">
        <v>490</v>
      </c>
      <c r="Q24" s="108">
        <v>23</v>
      </c>
      <c r="R24" s="107">
        <v>513</v>
      </c>
      <c r="S24" s="108">
        <v>27</v>
      </c>
      <c r="T24" s="107">
        <v>540</v>
      </c>
      <c r="U24" s="108">
        <v>88</v>
      </c>
      <c r="V24" s="107">
        <v>628</v>
      </c>
      <c r="W24" s="108">
        <v>52</v>
      </c>
      <c r="X24" s="107">
        <v>680</v>
      </c>
      <c r="Y24" s="108">
        <v>40</v>
      </c>
      <c r="Z24" s="109">
        <v>720</v>
      </c>
      <c r="AA24" s="110">
        <f>+Y24+W24+U24+S24+Q24+O24+M24+K24+I24+G24+E24+C24</f>
        <v>720</v>
      </c>
      <c r="AB24" s="80"/>
    </row>
    <row r="25" spans="1:28" s="13" customFormat="1" ht="24" customHeight="1" x14ac:dyDescent="0.2">
      <c r="A25" s="79"/>
      <c r="B25" s="93" t="s">
        <v>107</v>
      </c>
      <c r="C25" s="94">
        <f>'４・５ページ'!E10</f>
        <v>27</v>
      </c>
      <c r="D25" s="95">
        <f>C25</f>
        <v>27</v>
      </c>
      <c r="E25" s="96">
        <v>32</v>
      </c>
      <c r="F25" s="95">
        <f>E25+D25</f>
        <v>59</v>
      </c>
      <c r="G25" s="96">
        <v>61</v>
      </c>
      <c r="H25" s="95">
        <f>G25+F25</f>
        <v>120</v>
      </c>
      <c r="I25" s="96">
        <v>83</v>
      </c>
      <c r="J25" s="95">
        <f>I25+H25</f>
        <v>203</v>
      </c>
      <c r="K25" s="96">
        <v>44</v>
      </c>
      <c r="L25" s="95">
        <f>K25+J25</f>
        <v>247</v>
      </c>
      <c r="M25" s="96">
        <v>83</v>
      </c>
      <c r="N25" s="95">
        <f>M25+L25</f>
        <v>330</v>
      </c>
      <c r="O25" s="96">
        <v>68</v>
      </c>
      <c r="P25" s="95">
        <f>O25+N25</f>
        <v>398</v>
      </c>
      <c r="Q25" s="96">
        <v>18</v>
      </c>
      <c r="R25" s="95">
        <f>Q25+P25</f>
        <v>416</v>
      </c>
      <c r="S25" s="96">
        <v>81</v>
      </c>
      <c r="T25" s="95">
        <f>S25+R25</f>
        <v>497</v>
      </c>
      <c r="U25" s="96">
        <v>53</v>
      </c>
      <c r="V25" s="95">
        <f>U25+T25</f>
        <v>550</v>
      </c>
      <c r="W25" s="96">
        <v>56</v>
      </c>
      <c r="X25" s="95">
        <f>W25+V25</f>
        <v>606</v>
      </c>
      <c r="Y25" s="96">
        <v>39</v>
      </c>
      <c r="Z25" s="95">
        <f>Y25+X25</f>
        <v>645</v>
      </c>
      <c r="AA25" s="97">
        <f>MAX(D25,F25,H25,J25,L25,N25,P25,R25,T25,V25,X25,Z25)</f>
        <v>645</v>
      </c>
      <c r="AB25" s="80"/>
    </row>
    <row r="26" spans="1:28" s="13" customFormat="1" ht="24" customHeight="1" thickBot="1" x14ac:dyDescent="0.25">
      <c r="A26" s="79"/>
      <c r="B26" s="98"/>
      <c r="C26" s="99">
        <f>D25-D24</f>
        <v>1</v>
      </c>
      <c r="D26" s="100">
        <f>D25/D24</f>
        <v>1.0384615384615385</v>
      </c>
      <c r="E26" s="101">
        <f>IF(E25="","",F25-F24)</f>
        <v>14</v>
      </c>
      <c r="F26" s="100">
        <f>IF(E25="","",F25/F24)</f>
        <v>1.3111111111111111</v>
      </c>
      <c r="G26" s="101">
        <f>IF(G25="","",H25-H24)</f>
        <v>-17</v>
      </c>
      <c r="H26" s="100">
        <f>IF(G25="","",H25/H24)</f>
        <v>0.87591240875912413</v>
      </c>
      <c r="I26" s="101">
        <f>IF(I25="","",J25-J24)</f>
        <v>-37</v>
      </c>
      <c r="J26" s="100">
        <f>IF(I25="","",J25/J24)</f>
        <v>0.84583333333333333</v>
      </c>
      <c r="K26" s="101">
        <f>IF(K25="","",L25-L24)</f>
        <v>-30</v>
      </c>
      <c r="L26" s="100">
        <f>IF(K25="","",L25/L24)</f>
        <v>0.89169675090252709</v>
      </c>
      <c r="M26" s="101">
        <f>IF(M25="","",N25-N24)</f>
        <v>0</v>
      </c>
      <c r="N26" s="100">
        <f>IF(M25="","",N25/N24)</f>
        <v>1</v>
      </c>
      <c r="O26" s="101">
        <f>IF(O25="","",P25-P24)</f>
        <v>-92</v>
      </c>
      <c r="P26" s="100">
        <f>IF(O25="","",P25/P24)</f>
        <v>0.81224489795918364</v>
      </c>
      <c r="Q26" s="101">
        <f>IF(Q25="","",R25-R24)</f>
        <v>-97</v>
      </c>
      <c r="R26" s="100">
        <f>IF(Q25="","",R25/R24)</f>
        <v>0.81091617933723192</v>
      </c>
      <c r="S26" s="101">
        <f>IF(S25="","",T25-T24)</f>
        <v>-43</v>
      </c>
      <c r="T26" s="100">
        <f>IF(S25="","",T25/T24)</f>
        <v>0.92037037037037039</v>
      </c>
      <c r="U26" s="101">
        <f>IF(U25="","",V25-V24)</f>
        <v>-78</v>
      </c>
      <c r="V26" s="100">
        <f>IF(U25="","",V25/V24)</f>
        <v>0.87579617834394907</v>
      </c>
      <c r="W26" s="101">
        <f>IF(W25="","",X25-X24)</f>
        <v>-74</v>
      </c>
      <c r="X26" s="100">
        <f>IF(W25="","",X25/X24)</f>
        <v>0.89117647058823535</v>
      </c>
      <c r="Y26" s="101">
        <f>IF(Y25="","",Z25-Z24)</f>
        <v>-75</v>
      </c>
      <c r="Z26" s="100">
        <f>IF(Y25="","",Z25/Z24)</f>
        <v>0.89583333333333337</v>
      </c>
      <c r="AA26" s="102">
        <f>AA25/AA24</f>
        <v>0.89583333333333337</v>
      </c>
      <c r="AB26" s="80"/>
    </row>
    <row r="27" spans="1:28" s="13" customFormat="1" ht="24" customHeight="1" x14ac:dyDescent="0.2">
      <c r="A27" s="79"/>
      <c r="B27" s="88"/>
      <c r="C27" s="106">
        <v>39</v>
      </c>
      <c r="D27" s="107">
        <v>39</v>
      </c>
      <c r="E27" s="108">
        <v>4</v>
      </c>
      <c r="F27" s="107">
        <v>43</v>
      </c>
      <c r="G27" s="108">
        <v>11</v>
      </c>
      <c r="H27" s="107">
        <v>54</v>
      </c>
      <c r="I27" s="108">
        <v>21</v>
      </c>
      <c r="J27" s="107">
        <v>75</v>
      </c>
      <c r="K27" s="108">
        <v>32</v>
      </c>
      <c r="L27" s="107">
        <v>107</v>
      </c>
      <c r="M27" s="108">
        <v>22</v>
      </c>
      <c r="N27" s="107">
        <v>129</v>
      </c>
      <c r="O27" s="108">
        <v>40</v>
      </c>
      <c r="P27" s="107">
        <v>169</v>
      </c>
      <c r="Q27" s="108">
        <v>10</v>
      </c>
      <c r="R27" s="107">
        <v>179</v>
      </c>
      <c r="S27" s="108">
        <v>17</v>
      </c>
      <c r="T27" s="107">
        <v>196</v>
      </c>
      <c r="U27" s="108">
        <v>13</v>
      </c>
      <c r="V27" s="107">
        <v>209</v>
      </c>
      <c r="W27" s="108">
        <v>40</v>
      </c>
      <c r="X27" s="107">
        <v>249</v>
      </c>
      <c r="Y27" s="108">
        <v>10</v>
      </c>
      <c r="Z27" s="109">
        <v>259</v>
      </c>
      <c r="AA27" s="110">
        <f>+Y27+W27+U27+S27+Q27+O27+M27+K27+I27+G27+E27+C27</f>
        <v>259</v>
      </c>
      <c r="AB27" s="80"/>
    </row>
    <row r="28" spans="1:28" s="13" customFormat="1" ht="24" customHeight="1" x14ac:dyDescent="0.2">
      <c r="A28" s="79"/>
      <c r="B28" s="93" t="s">
        <v>344</v>
      </c>
      <c r="C28" s="94">
        <f>'４・５ページ'!E11</f>
        <v>17</v>
      </c>
      <c r="D28" s="95">
        <f>C28</f>
        <v>17</v>
      </c>
      <c r="E28" s="96">
        <v>32</v>
      </c>
      <c r="F28" s="95">
        <f>E28+D28</f>
        <v>49</v>
      </c>
      <c r="G28" s="96">
        <v>12</v>
      </c>
      <c r="H28" s="95">
        <f>G28+F28</f>
        <v>61</v>
      </c>
      <c r="I28" s="96">
        <v>17</v>
      </c>
      <c r="J28" s="95">
        <f>I28+H28</f>
        <v>78</v>
      </c>
      <c r="K28" s="96">
        <v>18</v>
      </c>
      <c r="L28" s="95">
        <f>K28+J28</f>
        <v>96</v>
      </c>
      <c r="M28" s="96">
        <v>24</v>
      </c>
      <c r="N28" s="95">
        <f>M28+L28</f>
        <v>120</v>
      </c>
      <c r="O28" s="96">
        <v>38</v>
      </c>
      <c r="P28" s="95">
        <f>O28+N28</f>
        <v>158</v>
      </c>
      <c r="Q28" s="96">
        <v>14</v>
      </c>
      <c r="R28" s="95">
        <f>Q28+P28</f>
        <v>172</v>
      </c>
      <c r="S28" s="96">
        <v>27</v>
      </c>
      <c r="T28" s="95">
        <f>S28+R28</f>
        <v>199</v>
      </c>
      <c r="U28" s="96">
        <v>40</v>
      </c>
      <c r="V28" s="95">
        <f>U28+T28</f>
        <v>239</v>
      </c>
      <c r="W28" s="96">
        <v>11</v>
      </c>
      <c r="X28" s="95">
        <f>W28+V28</f>
        <v>250</v>
      </c>
      <c r="Y28" s="96">
        <v>19</v>
      </c>
      <c r="Z28" s="95">
        <f>Y28+X28</f>
        <v>269</v>
      </c>
      <c r="AA28" s="97">
        <f>MAX(D28,F28,H28,J28,L28,N28,P28,R28,T28,V28,X28,Z28)</f>
        <v>269</v>
      </c>
      <c r="AB28" s="80"/>
    </row>
    <row r="29" spans="1:28" s="13" customFormat="1" ht="24" customHeight="1" thickBot="1" x14ac:dyDescent="0.25">
      <c r="A29" s="79"/>
      <c r="B29" s="98"/>
      <c r="C29" s="99">
        <f>D28-D27</f>
        <v>-22</v>
      </c>
      <c r="D29" s="100">
        <f>D28/D27</f>
        <v>0.4358974358974359</v>
      </c>
      <c r="E29" s="101">
        <f>IF(E28="","",F28-F27)</f>
        <v>6</v>
      </c>
      <c r="F29" s="100">
        <f>IF(E28="","",F28/F27)</f>
        <v>1.1395348837209303</v>
      </c>
      <c r="G29" s="101">
        <f>IF(G28="","",H28-H27)</f>
        <v>7</v>
      </c>
      <c r="H29" s="100">
        <f>IF(G28="","",H28/H27)</f>
        <v>1.1296296296296295</v>
      </c>
      <c r="I29" s="101">
        <f>IF(I28="","",J28-J27)</f>
        <v>3</v>
      </c>
      <c r="J29" s="100">
        <f>IF(I28="","",J28/J27)</f>
        <v>1.04</v>
      </c>
      <c r="K29" s="101">
        <f>IF(K28="","",L28-L27)</f>
        <v>-11</v>
      </c>
      <c r="L29" s="100">
        <f>IF(K28="","",L28/L27)</f>
        <v>0.89719626168224298</v>
      </c>
      <c r="M29" s="101">
        <f>IF(M28="","",N28-N27)</f>
        <v>-9</v>
      </c>
      <c r="N29" s="100">
        <f>IF(M28="","",N28/N27)</f>
        <v>0.93023255813953487</v>
      </c>
      <c r="O29" s="101">
        <f>IF(O28="","",P28-P27)</f>
        <v>-11</v>
      </c>
      <c r="P29" s="100">
        <f>IF(O28="","",P28/P27)</f>
        <v>0.9349112426035503</v>
      </c>
      <c r="Q29" s="101">
        <f>IF(Q28="","",R28-R27)</f>
        <v>-7</v>
      </c>
      <c r="R29" s="100">
        <f>IF(Q28="","",R28/R27)</f>
        <v>0.96089385474860334</v>
      </c>
      <c r="S29" s="101">
        <f>IF(S28="","",T28-T27)</f>
        <v>3</v>
      </c>
      <c r="T29" s="100">
        <f>IF(S28="","",T28/T27)</f>
        <v>1.0153061224489797</v>
      </c>
      <c r="U29" s="101">
        <f>IF(U28="","",V28-V27)</f>
        <v>30</v>
      </c>
      <c r="V29" s="100">
        <f>IF(U28="","",V28/V27)</f>
        <v>1.1435406698564594</v>
      </c>
      <c r="W29" s="101">
        <f>IF(W28="","",X28-X27)</f>
        <v>1</v>
      </c>
      <c r="X29" s="100">
        <f>IF(W28="","",X28/X27)</f>
        <v>1.0040160642570282</v>
      </c>
      <c r="Y29" s="101">
        <f>IF(Y28="","",Z28-Z27)</f>
        <v>10</v>
      </c>
      <c r="Z29" s="100">
        <f>IF(Y28="","",Z28/Z27)</f>
        <v>1.0386100386100385</v>
      </c>
      <c r="AA29" s="102">
        <f>AA28/AA27</f>
        <v>1.0386100386100385</v>
      </c>
      <c r="AB29" s="80"/>
    </row>
    <row r="30" spans="1:28" s="13" customFormat="1" ht="24" customHeight="1" x14ac:dyDescent="0.2">
      <c r="A30" s="79"/>
      <c r="B30" s="88"/>
      <c r="C30" s="106">
        <v>3</v>
      </c>
      <c r="D30" s="107">
        <v>3</v>
      </c>
      <c r="E30" s="108">
        <v>18</v>
      </c>
      <c r="F30" s="107">
        <v>21</v>
      </c>
      <c r="G30" s="108">
        <v>31</v>
      </c>
      <c r="H30" s="107">
        <v>52</v>
      </c>
      <c r="I30" s="108">
        <v>15</v>
      </c>
      <c r="J30" s="107">
        <v>67</v>
      </c>
      <c r="K30" s="108">
        <v>9</v>
      </c>
      <c r="L30" s="107">
        <v>76</v>
      </c>
      <c r="M30" s="108">
        <v>29</v>
      </c>
      <c r="N30" s="107">
        <v>105</v>
      </c>
      <c r="O30" s="108">
        <v>8</v>
      </c>
      <c r="P30" s="107">
        <v>113</v>
      </c>
      <c r="Q30" s="108">
        <v>22</v>
      </c>
      <c r="R30" s="107">
        <v>135</v>
      </c>
      <c r="S30" s="108">
        <v>11</v>
      </c>
      <c r="T30" s="107">
        <v>146</v>
      </c>
      <c r="U30" s="108">
        <v>45</v>
      </c>
      <c r="V30" s="107">
        <v>191</v>
      </c>
      <c r="W30" s="108">
        <v>12</v>
      </c>
      <c r="X30" s="107">
        <v>203</v>
      </c>
      <c r="Y30" s="108">
        <v>38</v>
      </c>
      <c r="Z30" s="109">
        <v>241</v>
      </c>
      <c r="AA30" s="110">
        <f>+Y30+W30+U30+S30+Q30+O30+M30+K30+I30+G30+E30+C30</f>
        <v>241</v>
      </c>
      <c r="AB30" s="80"/>
    </row>
    <row r="31" spans="1:28" s="13" customFormat="1" ht="24" customHeight="1" x14ac:dyDescent="0.2">
      <c r="A31" s="79"/>
      <c r="B31" s="93" t="s">
        <v>108</v>
      </c>
      <c r="C31" s="94">
        <f>'４・５ページ'!E12</f>
        <v>13</v>
      </c>
      <c r="D31" s="95">
        <f>C31</f>
        <v>13</v>
      </c>
      <c r="E31" s="96">
        <v>22</v>
      </c>
      <c r="F31" s="95">
        <f>E31+D31</f>
        <v>35</v>
      </c>
      <c r="G31" s="96">
        <v>7</v>
      </c>
      <c r="H31" s="95">
        <f>G31+F31</f>
        <v>42</v>
      </c>
      <c r="I31" s="96">
        <v>9</v>
      </c>
      <c r="J31" s="95">
        <f>I31+H31</f>
        <v>51</v>
      </c>
      <c r="K31" s="96">
        <v>12</v>
      </c>
      <c r="L31" s="95">
        <f>K31+J31</f>
        <v>63</v>
      </c>
      <c r="M31" s="96">
        <v>19</v>
      </c>
      <c r="N31" s="95">
        <f>M31+L31</f>
        <v>82</v>
      </c>
      <c r="O31" s="96">
        <v>6</v>
      </c>
      <c r="P31" s="95">
        <f>N31+O31</f>
        <v>88</v>
      </c>
      <c r="Q31" s="96">
        <v>7</v>
      </c>
      <c r="R31" s="95">
        <f>Q31+P31</f>
        <v>95</v>
      </c>
      <c r="S31" s="96">
        <v>14</v>
      </c>
      <c r="T31" s="95">
        <f>S31+R31</f>
        <v>109</v>
      </c>
      <c r="U31" s="96">
        <v>22</v>
      </c>
      <c r="V31" s="95">
        <f>U31+T31</f>
        <v>131</v>
      </c>
      <c r="W31" s="96">
        <v>7</v>
      </c>
      <c r="X31" s="95">
        <f>W31+V31</f>
        <v>138</v>
      </c>
      <c r="Y31" s="96">
        <v>13</v>
      </c>
      <c r="Z31" s="95">
        <f>Y31+X31</f>
        <v>151</v>
      </c>
      <c r="AA31" s="97">
        <f>MAX(D31,F31,H31,J31,L31,N31,P31,R31,T31,V31,X31,Z31)</f>
        <v>151</v>
      </c>
      <c r="AB31" s="80"/>
    </row>
    <row r="32" spans="1:28" s="13" customFormat="1" ht="24" customHeight="1" thickBot="1" x14ac:dyDescent="0.25">
      <c r="A32" s="79"/>
      <c r="B32" s="98"/>
      <c r="C32" s="118">
        <f>D31-D30</f>
        <v>10</v>
      </c>
      <c r="D32" s="119">
        <f>D31/D30</f>
        <v>4.333333333333333</v>
      </c>
      <c r="E32" s="120">
        <f>IF(E31="","",F31-F30)</f>
        <v>14</v>
      </c>
      <c r="F32" s="121">
        <f>IF(E31="","",F31/F30)</f>
        <v>1.6666666666666667</v>
      </c>
      <c r="G32" s="101">
        <f>IF(G31="","",H31-H30)</f>
        <v>-10</v>
      </c>
      <c r="H32" s="100">
        <f>IF(G31="","",H31/H30)</f>
        <v>0.80769230769230771</v>
      </c>
      <c r="I32" s="101">
        <f>IF(I31="","",J31-J30)</f>
        <v>-16</v>
      </c>
      <c r="J32" s="100">
        <f>IF(I31="","",J31/J30)</f>
        <v>0.76119402985074625</v>
      </c>
      <c r="K32" s="101">
        <f>IF(K31="","",L31-L30)</f>
        <v>-13</v>
      </c>
      <c r="L32" s="100">
        <f>IF(K31="","",L31/L30)</f>
        <v>0.82894736842105265</v>
      </c>
      <c r="M32" s="101">
        <f>IF(M31="","",N31-N30)</f>
        <v>-23</v>
      </c>
      <c r="N32" s="100">
        <f>IF(M31="","",N31/N30)</f>
        <v>0.78095238095238095</v>
      </c>
      <c r="O32" s="101">
        <f>IF(O31="","",P31-P30)</f>
        <v>-25</v>
      </c>
      <c r="P32" s="100">
        <f>IF(O31="","",P31/P30)</f>
        <v>0.77876106194690264</v>
      </c>
      <c r="Q32" s="101">
        <f>IF(Q31="","",R31-R30)</f>
        <v>-40</v>
      </c>
      <c r="R32" s="100">
        <f>IF(Q31="","",R31/R30)</f>
        <v>0.70370370370370372</v>
      </c>
      <c r="S32" s="101">
        <f>IF(S31="","",T31-T30)</f>
        <v>-37</v>
      </c>
      <c r="T32" s="100">
        <f>IF(S31="","",T31/T30)</f>
        <v>0.74657534246575341</v>
      </c>
      <c r="U32" s="101">
        <f>IF(U31="","",V31-V30)</f>
        <v>-60</v>
      </c>
      <c r="V32" s="100">
        <f>IF(U31="","",V31/V30)</f>
        <v>0.68586387434554974</v>
      </c>
      <c r="W32" s="101">
        <f>IF(W31="","",X31-X30)</f>
        <v>-65</v>
      </c>
      <c r="X32" s="100">
        <f>IF(W31="","",X31/X30)</f>
        <v>0.67980295566502458</v>
      </c>
      <c r="Y32" s="101">
        <f>IF(Y31="","",Z31-Z30)</f>
        <v>-90</v>
      </c>
      <c r="Z32" s="100">
        <f>IF(Y31="","",Z31/Z30)</f>
        <v>0.62655601659751037</v>
      </c>
      <c r="AA32" s="102">
        <f>AA31/AA30</f>
        <v>0.62655601659751037</v>
      </c>
      <c r="AB32" s="80"/>
    </row>
    <row r="33" spans="1:28" s="13" customFormat="1" ht="24" customHeight="1" x14ac:dyDescent="0.2">
      <c r="A33" s="79"/>
      <c r="B33" s="88"/>
      <c r="C33" s="122">
        <v>34</v>
      </c>
      <c r="D33" s="123">
        <v>34</v>
      </c>
      <c r="E33" s="124">
        <v>83</v>
      </c>
      <c r="F33" s="125">
        <v>117</v>
      </c>
      <c r="G33" s="124">
        <v>78</v>
      </c>
      <c r="H33" s="123">
        <v>195</v>
      </c>
      <c r="I33" s="124">
        <v>71</v>
      </c>
      <c r="J33" s="123">
        <v>266</v>
      </c>
      <c r="K33" s="124">
        <v>77</v>
      </c>
      <c r="L33" s="123">
        <v>343</v>
      </c>
      <c r="M33" s="124">
        <v>98</v>
      </c>
      <c r="N33" s="123">
        <v>441</v>
      </c>
      <c r="O33" s="124">
        <v>141</v>
      </c>
      <c r="P33" s="123">
        <v>582</v>
      </c>
      <c r="Q33" s="124">
        <v>70</v>
      </c>
      <c r="R33" s="123">
        <v>652</v>
      </c>
      <c r="S33" s="124">
        <v>69</v>
      </c>
      <c r="T33" s="123">
        <v>721</v>
      </c>
      <c r="U33" s="124">
        <v>123</v>
      </c>
      <c r="V33" s="123">
        <v>844</v>
      </c>
      <c r="W33" s="124">
        <v>74</v>
      </c>
      <c r="X33" s="123">
        <v>918</v>
      </c>
      <c r="Y33" s="124">
        <v>111</v>
      </c>
      <c r="Z33" s="125">
        <v>1029</v>
      </c>
      <c r="AA33" s="110">
        <f>+Y33+W33+U33+S33+Q33+O33+M33+K33+I33+G33+E33+C33</f>
        <v>1029</v>
      </c>
      <c r="AB33" s="80"/>
    </row>
    <row r="34" spans="1:28" s="13" customFormat="1" ht="24" customHeight="1" x14ac:dyDescent="0.2">
      <c r="A34" s="79"/>
      <c r="B34" s="93" t="s">
        <v>109</v>
      </c>
      <c r="C34" s="126">
        <f>'４・５ページ'!E13</f>
        <v>68</v>
      </c>
      <c r="D34" s="95">
        <f>C34</f>
        <v>68</v>
      </c>
      <c r="E34" s="96">
        <v>92</v>
      </c>
      <c r="F34" s="127">
        <f>E34+D34</f>
        <v>160</v>
      </c>
      <c r="G34" s="96">
        <v>36</v>
      </c>
      <c r="H34" s="95">
        <f>G34+F34</f>
        <v>196</v>
      </c>
      <c r="I34" s="96">
        <v>354</v>
      </c>
      <c r="J34" s="95">
        <f>I34+H34</f>
        <v>550</v>
      </c>
      <c r="K34" s="96">
        <v>82</v>
      </c>
      <c r="L34" s="95">
        <f>K34+J34</f>
        <v>632</v>
      </c>
      <c r="M34" s="96">
        <v>126</v>
      </c>
      <c r="N34" s="95">
        <f>M34+L34</f>
        <v>758</v>
      </c>
      <c r="O34" s="96">
        <v>276</v>
      </c>
      <c r="P34" s="95">
        <f>O34+N34</f>
        <v>1034</v>
      </c>
      <c r="Q34" s="96">
        <v>155</v>
      </c>
      <c r="R34" s="95">
        <f>Q34+P34</f>
        <v>1189</v>
      </c>
      <c r="S34" s="96">
        <v>133</v>
      </c>
      <c r="T34" s="95">
        <f>S34+R34</f>
        <v>1322</v>
      </c>
      <c r="U34" s="96">
        <v>348</v>
      </c>
      <c r="V34" s="95">
        <f>U34+T34</f>
        <v>1670</v>
      </c>
      <c r="W34" s="96">
        <v>76</v>
      </c>
      <c r="X34" s="95">
        <f>W34+V34</f>
        <v>1746</v>
      </c>
      <c r="Y34" s="96">
        <v>133</v>
      </c>
      <c r="Z34" s="95">
        <f>Y34+X34</f>
        <v>1879</v>
      </c>
      <c r="AA34" s="97">
        <f>MAX(D34,F34,H34,J34,L34,N34,P34,R34,T34,V34,X34,Z34)</f>
        <v>1879</v>
      </c>
      <c r="AB34" s="80"/>
    </row>
    <row r="35" spans="1:28" s="13" customFormat="1" ht="24" customHeight="1" thickBot="1" x14ac:dyDescent="0.25">
      <c r="A35" s="79"/>
      <c r="B35" s="98"/>
      <c r="C35" s="128">
        <f>D34-D33</f>
        <v>34</v>
      </c>
      <c r="D35" s="100">
        <f>D34/D33</f>
        <v>2</v>
      </c>
      <c r="E35" s="101">
        <f>IF(E34="","",F34-F33)</f>
        <v>43</v>
      </c>
      <c r="F35" s="129">
        <f>IF(E34="","",F34/F33)</f>
        <v>1.3675213675213675</v>
      </c>
      <c r="G35" s="101">
        <f>IF(G34="","",H34-H33)</f>
        <v>1</v>
      </c>
      <c r="H35" s="100">
        <f>IF(G34="","",H34/H33)</f>
        <v>1.0051282051282051</v>
      </c>
      <c r="I35" s="101">
        <f>IF(I34="","",J34-J33)</f>
        <v>284</v>
      </c>
      <c r="J35" s="100">
        <f>IF(I34="","",J34/J33)</f>
        <v>2.0676691729323307</v>
      </c>
      <c r="K35" s="101">
        <f>IF(K34="","",L34-L33)</f>
        <v>289</v>
      </c>
      <c r="L35" s="100">
        <f>IF(K34="","",L34/L33)</f>
        <v>1.8425655976676385</v>
      </c>
      <c r="M35" s="101">
        <f>IF(M34="","",N34-N33)</f>
        <v>317</v>
      </c>
      <c r="N35" s="100">
        <f>IF(M34="","",N34/N33)</f>
        <v>1.7188208616780045</v>
      </c>
      <c r="O35" s="101">
        <f>IF(O34="","",P34-P33)</f>
        <v>452</v>
      </c>
      <c r="P35" s="100">
        <f>IF(O34="","",P34/P33)</f>
        <v>1.7766323024054982</v>
      </c>
      <c r="Q35" s="101">
        <f>IF(Q34="","",R34-R33)</f>
        <v>537</v>
      </c>
      <c r="R35" s="100">
        <f>IF(Q34="","",R34/R33)</f>
        <v>1.8236196319018405</v>
      </c>
      <c r="S35" s="101">
        <f>IF(S34="","",T34-T33)</f>
        <v>601</v>
      </c>
      <c r="T35" s="100">
        <f>IF(S34="","",T34/T33)</f>
        <v>1.8335644937586686</v>
      </c>
      <c r="U35" s="101">
        <f>IF(U34="","",V34-V33)</f>
        <v>826</v>
      </c>
      <c r="V35" s="100">
        <f>IF(U34="","",V34/V33)</f>
        <v>1.9786729857819905</v>
      </c>
      <c r="W35" s="101">
        <f>IF(W34="","",X34-X33)</f>
        <v>828</v>
      </c>
      <c r="X35" s="100">
        <f>IF(W34="","",X34/X33)</f>
        <v>1.9019607843137254</v>
      </c>
      <c r="Y35" s="101">
        <f>IF(Y34="","",Z34-Z33)</f>
        <v>850</v>
      </c>
      <c r="Z35" s="100">
        <f>IF(Y34="","",Z34/Z33)</f>
        <v>1.8260447035957239</v>
      </c>
      <c r="AA35" s="102">
        <f>AA34/AA33</f>
        <v>1.8260447035957239</v>
      </c>
      <c r="AB35" s="80"/>
    </row>
    <row r="36" spans="1:28" s="13" customFormat="1" ht="24" customHeight="1" x14ac:dyDescent="0.2">
      <c r="A36" s="79"/>
      <c r="B36" s="88"/>
      <c r="C36" s="106">
        <v>19</v>
      </c>
      <c r="D36" s="107">
        <v>19</v>
      </c>
      <c r="E36" s="108">
        <v>12</v>
      </c>
      <c r="F36" s="107">
        <v>31</v>
      </c>
      <c r="G36" s="108">
        <v>35</v>
      </c>
      <c r="H36" s="107">
        <v>66</v>
      </c>
      <c r="I36" s="108">
        <v>18</v>
      </c>
      <c r="J36" s="107">
        <v>84</v>
      </c>
      <c r="K36" s="108">
        <v>45</v>
      </c>
      <c r="L36" s="107">
        <v>129</v>
      </c>
      <c r="M36" s="108">
        <v>25</v>
      </c>
      <c r="N36" s="107">
        <v>154</v>
      </c>
      <c r="O36" s="108">
        <v>17</v>
      </c>
      <c r="P36" s="107">
        <v>171</v>
      </c>
      <c r="Q36" s="108">
        <v>17</v>
      </c>
      <c r="R36" s="107">
        <v>188</v>
      </c>
      <c r="S36" s="108">
        <v>24</v>
      </c>
      <c r="T36" s="107">
        <v>212</v>
      </c>
      <c r="U36" s="108">
        <v>28</v>
      </c>
      <c r="V36" s="107">
        <v>240</v>
      </c>
      <c r="W36" s="108">
        <v>23</v>
      </c>
      <c r="X36" s="107">
        <v>263</v>
      </c>
      <c r="Y36" s="108">
        <v>9</v>
      </c>
      <c r="Z36" s="109">
        <v>272</v>
      </c>
      <c r="AA36" s="110">
        <f>+Y36+W36+U36+S36+Q36+O36+M36+K36+I36+G36+E36+C36</f>
        <v>272</v>
      </c>
      <c r="AB36" s="80"/>
    </row>
    <row r="37" spans="1:28" s="13" customFormat="1" ht="24" customHeight="1" x14ac:dyDescent="0.2">
      <c r="A37" s="79"/>
      <c r="B37" s="93" t="s">
        <v>110</v>
      </c>
      <c r="C37" s="126">
        <f>'４・５ページ'!E14</f>
        <v>23</v>
      </c>
      <c r="D37" s="95">
        <f>C37</f>
        <v>23</v>
      </c>
      <c r="E37" s="96">
        <v>30</v>
      </c>
      <c r="F37" s="95">
        <f>E37+D37</f>
        <v>53</v>
      </c>
      <c r="G37" s="96">
        <v>12</v>
      </c>
      <c r="H37" s="95">
        <f>G37+F37</f>
        <v>65</v>
      </c>
      <c r="I37" s="96">
        <v>49</v>
      </c>
      <c r="J37" s="95">
        <f>I37+H37</f>
        <v>114</v>
      </c>
      <c r="K37" s="96">
        <v>25</v>
      </c>
      <c r="L37" s="95">
        <f>K37+J37</f>
        <v>139</v>
      </c>
      <c r="M37" s="96">
        <v>39</v>
      </c>
      <c r="N37" s="95">
        <f>M37+L37</f>
        <v>178</v>
      </c>
      <c r="O37" s="96">
        <v>28</v>
      </c>
      <c r="P37" s="95">
        <f>O37+N37</f>
        <v>206</v>
      </c>
      <c r="Q37" s="96">
        <v>9</v>
      </c>
      <c r="R37" s="95">
        <f>Q37+P37</f>
        <v>215</v>
      </c>
      <c r="S37" s="96">
        <v>48</v>
      </c>
      <c r="T37" s="95">
        <f>S37+R37</f>
        <v>263</v>
      </c>
      <c r="U37" s="96">
        <v>25</v>
      </c>
      <c r="V37" s="95">
        <f>U37+T37</f>
        <v>288</v>
      </c>
      <c r="W37" s="96">
        <v>14</v>
      </c>
      <c r="X37" s="95">
        <f>W37+V37</f>
        <v>302</v>
      </c>
      <c r="Y37" s="96">
        <v>37</v>
      </c>
      <c r="Z37" s="95">
        <f>Y37+X37</f>
        <v>339</v>
      </c>
      <c r="AA37" s="97">
        <f>MAX(D37,F37,H37,J37,L37,N37,P37,R37,T37,V37,X37,Z37)</f>
        <v>339</v>
      </c>
      <c r="AB37" s="80"/>
    </row>
    <row r="38" spans="1:28" s="13" customFormat="1" ht="24" customHeight="1" thickBot="1" x14ac:dyDescent="0.25">
      <c r="A38" s="79"/>
      <c r="B38" s="98"/>
      <c r="C38" s="128">
        <f>D37-D36</f>
        <v>4</v>
      </c>
      <c r="D38" s="100">
        <f>D37/D36</f>
        <v>1.2105263157894737</v>
      </c>
      <c r="E38" s="101">
        <f>IF(E37="","",F37-F36)</f>
        <v>22</v>
      </c>
      <c r="F38" s="129">
        <f>IF(E37="","",F37/F36)</f>
        <v>1.7096774193548387</v>
      </c>
      <c r="G38" s="101">
        <f>IF(G37="","",H37-H36)</f>
        <v>-1</v>
      </c>
      <c r="H38" s="100">
        <f>IF(G37="","",H37/H36)</f>
        <v>0.98484848484848486</v>
      </c>
      <c r="I38" s="101">
        <f>IF(I37="","",J37-J36)</f>
        <v>30</v>
      </c>
      <c r="J38" s="100">
        <f>IF(I37="","",J37/J36)</f>
        <v>1.3571428571428572</v>
      </c>
      <c r="K38" s="101">
        <f>IF(K37="","",L37-L36)</f>
        <v>10</v>
      </c>
      <c r="L38" s="100">
        <f>IF(K37="","",L37/L36)</f>
        <v>1.0775193798449612</v>
      </c>
      <c r="M38" s="101">
        <f>IF(M37="","",N37-N36)</f>
        <v>24</v>
      </c>
      <c r="N38" s="100">
        <f>IF(M37="","",N37/N36)</f>
        <v>1.1558441558441559</v>
      </c>
      <c r="O38" s="101">
        <f>IF(O37="","",P37-P36)</f>
        <v>35</v>
      </c>
      <c r="P38" s="100">
        <f>IF(O37="","",P37/P36)</f>
        <v>1.2046783625730995</v>
      </c>
      <c r="Q38" s="101">
        <f>IF(Q37="","",R37-R36)</f>
        <v>27</v>
      </c>
      <c r="R38" s="100">
        <f>IF(Q37="","",R37/R36)</f>
        <v>1.1436170212765957</v>
      </c>
      <c r="S38" s="101">
        <f>IF(S37="","",T37-T36)</f>
        <v>51</v>
      </c>
      <c r="T38" s="100">
        <f>IF(S37="","",T37/T36)</f>
        <v>1.2405660377358489</v>
      </c>
      <c r="U38" s="101">
        <f>IF(U37="","",V37-V36)</f>
        <v>48</v>
      </c>
      <c r="V38" s="100">
        <f>IF(U37="","",V37/V36)</f>
        <v>1.2</v>
      </c>
      <c r="W38" s="101">
        <f>IF(W37="","",X37-X36)</f>
        <v>39</v>
      </c>
      <c r="X38" s="100">
        <f>IF(W37="","",X37/X36)</f>
        <v>1.1482889733840305</v>
      </c>
      <c r="Y38" s="101">
        <f>IF(Y37="","",Z37-Z36)</f>
        <v>67</v>
      </c>
      <c r="Z38" s="100">
        <f>IF(Y37="","",Z37/Z36)</f>
        <v>1.2463235294117647</v>
      </c>
      <c r="AA38" s="102">
        <f>AA37/AA36</f>
        <v>1.2463235294117647</v>
      </c>
      <c r="AB38" s="80"/>
    </row>
    <row r="39" spans="1:28" s="13" customFormat="1" ht="24" customHeight="1" x14ac:dyDescent="0.2">
      <c r="A39" s="79"/>
      <c r="B39" s="88"/>
      <c r="C39" s="106">
        <v>10</v>
      </c>
      <c r="D39" s="107">
        <v>10</v>
      </c>
      <c r="E39" s="108">
        <v>5</v>
      </c>
      <c r="F39" s="109">
        <v>15</v>
      </c>
      <c r="G39" s="108">
        <v>24</v>
      </c>
      <c r="H39" s="107">
        <v>39</v>
      </c>
      <c r="I39" s="108">
        <v>21</v>
      </c>
      <c r="J39" s="107">
        <v>60</v>
      </c>
      <c r="K39" s="108">
        <v>19</v>
      </c>
      <c r="L39" s="107">
        <v>79</v>
      </c>
      <c r="M39" s="108">
        <v>10</v>
      </c>
      <c r="N39" s="107">
        <v>89</v>
      </c>
      <c r="O39" s="108">
        <v>26</v>
      </c>
      <c r="P39" s="107">
        <v>115</v>
      </c>
      <c r="Q39" s="108">
        <v>5</v>
      </c>
      <c r="R39" s="107">
        <v>120</v>
      </c>
      <c r="S39" s="108">
        <v>9</v>
      </c>
      <c r="T39" s="107">
        <v>129</v>
      </c>
      <c r="U39" s="108">
        <v>13</v>
      </c>
      <c r="V39" s="107">
        <v>142</v>
      </c>
      <c r="W39" s="108">
        <v>35</v>
      </c>
      <c r="X39" s="107">
        <v>177</v>
      </c>
      <c r="Y39" s="108">
        <v>16</v>
      </c>
      <c r="Z39" s="109">
        <v>193</v>
      </c>
      <c r="AA39" s="110">
        <f>+Y39+W39+U39+S39+Q39+O39+M39+K39+I39+G39+E39+C39</f>
        <v>193</v>
      </c>
      <c r="AB39" s="80"/>
    </row>
    <row r="40" spans="1:28" s="13" customFormat="1" ht="24" customHeight="1" x14ac:dyDescent="0.2">
      <c r="A40" s="79"/>
      <c r="B40" s="93" t="s">
        <v>111</v>
      </c>
      <c r="C40" s="126">
        <f>'４・５ページ'!E15</f>
        <v>30</v>
      </c>
      <c r="D40" s="95">
        <f>C40</f>
        <v>30</v>
      </c>
      <c r="E40" s="96">
        <v>14</v>
      </c>
      <c r="F40" s="127">
        <f>E40+D40</f>
        <v>44</v>
      </c>
      <c r="G40" s="96">
        <v>9</v>
      </c>
      <c r="H40" s="95">
        <f>G40+F40</f>
        <v>53</v>
      </c>
      <c r="I40" s="96">
        <v>22</v>
      </c>
      <c r="J40" s="95">
        <f>I40+H40</f>
        <v>75</v>
      </c>
      <c r="K40" s="96">
        <v>32</v>
      </c>
      <c r="L40" s="95">
        <f>K40+J40</f>
        <v>107</v>
      </c>
      <c r="M40" s="96">
        <v>20</v>
      </c>
      <c r="N40" s="95">
        <f>M40+L40</f>
        <v>127</v>
      </c>
      <c r="O40" s="96">
        <v>15</v>
      </c>
      <c r="P40" s="95">
        <f>O40+N40</f>
        <v>142</v>
      </c>
      <c r="Q40" s="96">
        <v>16</v>
      </c>
      <c r="R40" s="95">
        <f>Q40+P40</f>
        <v>158</v>
      </c>
      <c r="S40" s="96">
        <v>29</v>
      </c>
      <c r="T40" s="95">
        <f>S40+R40</f>
        <v>187</v>
      </c>
      <c r="U40" s="96">
        <v>14</v>
      </c>
      <c r="V40" s="95">
        <f>U40+T40</f>
        <v>201</v>
      </c>
      <c r="W40" s="96">
        <v>10</v>
      </c>
      <c r="X40" s="95">
        <f>W40+V40</f>
        <v>211</v>
      </c>
      <c r="Y40" s="96">
        <v>33</v>
      </c>
      <c r="Z40" s="95">
        <f>Y40+X40</f>
        <v>244</v>
      </c>
      <c r="AA40" s="97">
        <f>MAX(D40,F40,H40,J40,L40,N40,P40,R40,T40,V40,X40,Z40)</f>
        <v>244</v>
      </c>
      <c r="AB40" s="80"/>
    </row>
    <row r="41" spans="1:28" s="13" customFormat="1" ht="24" customHeight="1" thickBot="1" x14ac:dyDescent="0.25">
      <c r="A41" s="79"/>
      <c r="B41" s="98"/>
      <c r="C41" s="128">
        <f>D40-D39</f>
        <v>20</v>
      </c>
      <c r="D41" s="100">
        <f>D40/D39</f>
        <v>3</v>
      </c>
      <c r="E41" s="101">
        <f>IF(E40="","",F40-F39)</f>
        <v>29</v>
      </c>
      <c r="F41" s="129">
        <f>IF(E40="","",F40/F39)</f>
        <v>2.9333333333333331</v>
      </c>
      <c r="G41" s="101">
        <f>IF(G40="","",H40-H39)</f>
        <v>14</v>
      </c>
      <c r="H41" s="100">
        <f>IF(G40="","",H40/H39)</f>
        <v>1.358974358974359</v>
      </c>
      <c r="I41" s="101">
        <f>IF(I40="","",J40-J39)</f>
        <v>15</v>
      </c>
      <c r="J41" s="100">
        <f>IF(I40="","",J40/J39)</f>
        <v>1.25</v>
      </c>
      <c r="K41" s="101">
        <f>IF(K40="","",L40-L39)</f>
        <v>28</v>
      </c>
      <c r="L41" s="100">
        <f>IF(K40="","",L40/L39)</f>
        <v>1.3544303797468353</v>
      </c>
      <c r="M41" s="101">
        <f>IF(M40="","",N40-N39)</f>
        <v>38</v>
      </c>
      <c r="N41" s="100">
        <f>IF(M40="","",N40/N39)</f>
        <v>1.4269662921348314</v>
      </c>
      <c r="O41" s="101">
        <f>IF(O40="","",P40-P39)</f>
        <v>27</v>
      </c>
      <c r="P41" s="100">
        <f>IF(O40="","",P40/P39)</f>
        <v>1.2347826086956522</v>
      </c>
      <c r="Q41" s="101">
        <f>IF(Q40="","",R40-R39)</f>
        <v>38</v>
      </c>
      <c r="R41" s="100">
        <f>IF(Q40="","",R40/R39)</f>
        <v>1.3166666666666667</v>
      </c>
      <c r="S41" s="101">
        <f>IF(S40="","",T40-T39)</f>
        <v>58</v>
      </c>
      <c r="T41" s="100">
        <f>IF(S40="","",T40/T39)</f>
        <v>1.4496124031007751</v>
      </c>
      <c r="U41" s="101">
        <f>IF(U40="","",V40-V39)</f>
        <v>59</v>
      </c>
      <c r="V41" s="100">
        <f>IF(U40="","",V40/V39)</f>
        <v>1.4154929577464788</v>
      </c>
      <c r="W41" s="101">
        <f>IF(W40="","",X40-X39)</f>
        <v>34</v>
      </c>
      <c r="X41" s="100">
        <f>IF(W40="","",X40/X39)</f>
        <v>1.192090395480226</v>
      </c>
      <c r="Y41" s="101">
        <f>IF(Y40="","",Z40-Z39)</f>
        <v>51</v>
      </c>
      <c r="Z41" s="100">
        <f>IF(Y40="","",Z40/Z39)</f>
        <v>1.2642487046632125</v>
      </c>
      <c r="AA41" s="102">
        <f>AA40/AA39</f>
        <v>1.2642487046632125</v>
      </c>
      <c r="AB41" s="80"/>
    </row>
    <row r="42" spans="1:28" s="13" customFormat="1" ht="24" customHeight="1" x14ac:dyDescent="0.2">
      <c r="A42" s="79"/>
      <c r="B42" s="88"/>
      <c r="C42" s="103">
        <f>C3+C6+C9+C12+C15+C18+C21+C24+C27+C30+C33+C36+C39</f>
        <v>928</v>
      </c>
      <c r="D42" s="104">
        <f>C42</f>
        <v>928</v>
      </c>
      <c r="E42" s="130">
        <f>E3+E6+E9+E12+E15+E18+E21+E24+E27+E30+E33+E36+E39</f>
        <v>1526</v>
      </c>
      <c r="F42" s="104">
        <f>E42+D42</f>
        <v>2454</v>
      </c>
      <c r="G42" s="130">
        <f>G3+G6+G9+G12+G15+G18+G21+G24+G27+G30+G33+G36+G39</f>
        <v>1091</v>
      </c>
      <c r="H42" s="104">
        <f>G42+F42</f>
        <v>3545</v>
      </c>
      <c r="I42" s="130">
        <f>I3+I6+I9+I12+I15+I18+I21+I24+I27+I30+I33+I36+I39</f>
        <v>788</v>
      </c>
      <c r="J42" s="104">
        <f>I42+H42</f>
        <v>4333</v>
      </c>
      <c r="K42" s="130">
        <f>K3+K6+K9+K12+K15+K18+K21+K24+K27+K30+K33+K36+K39</f>
        <v>961</v>
      </c>
      <c r="L42" s="104">
        <f>K42+J42</f>
        <v>5294</v>
      </c>
      <c r="M42" s="130">
        <f>M3+M6+M9+M12+M15+M18+M21+M24+M27+M30+M33+M36+M39</f>
        <v>1292</v>
      </c>
      <c r="N42" s="104">
        <f>M42+L42</f>
        <v>6586</v>
      </c>
      <c r="O42" s="130">
        <f>O3+O6+O9+O12+O15+O18+O21+O24+O27+O30+O33+O36+O39</f>
        <v>1456</v>
      </c>
      <c r="P42" s="104">
        <f>O42+N42</f>
        <v>8042</v>
      </c>
      <c r="Q42" s="130">
        <f>Q3+Q6+Q9+Q12+Q15+Q18+Q21+Q24+Q27+Q30+Q33+Q36+Q39</f>
        <v>976</v>
      </c>
      <c r="R42" s="104">
        <f>Q42+P42</f>
        <v>9018</v>
      </c>
      <c r="S42" s="130">
        <f>S3+S6+S9+S12+S15+S18+S21+S24+S27+S30+S33+S36+S39</f>
        <v>888</v>
      </c>
      <c r="T42" s="104">
        <f>S42+R42</f>
        <v>9906</v>
      </c>
      <c r="U42" s="130">
        <f>U3+U6+U9+U12+U15+U18+U21+U24+U27+U30+U33+U36+U39</f>
        <v>1056</v>
      </c>
      <c r="V42" s="104">
        <f>U42+T42</f>
        <v>10962</v>
      </c>
      <c r="W42" s="130">
        <f>W3+W6+W9+W12+W15+W18+W21+W24+W27+W30+W33+W36+W39</f>
        <v>1193</v>
      </c>
      <c r="X42" s="104">
        <f>W42+V42</f>
        <v>12155</v>
      </c>
      <c r="Y42" s="130">
        <f>Y3+Y6+Y9+Y12+Y15+Y18+Y21+Y24+Y27+Y30+Y33+Y36+Y39</f>
        <v>1260</v>
      </c>
      <c r="Z42" s="104">
        <f>Y42+X42</f>
        <v>13415</v>
      </c>
      <c r="AA42" s="92">
        <f>Z42</f>
        <v>13415</v>
      </c>
      <c r="AB42" s="80"/>
    </row>
    <row r="43" spans="1:28" s="13" customFormat="1" ht="24" customHeight="1" x14ac:dyDescent="0.2">
      <c r="A43" s="79"/>
      <c r="B43" s="93" t="s">
        <v>112</v>
      </c>
      <c r="C43" s="131">
        <f>C40+C37+C34+C31+C28+C25+C22+C19+C16+C13+C10+C7+C4</f>
        <v>717</v>
      </c>
      <c r="D43" s="95">
        <f>C43</f>
        <v>717</v>
      </c>
      <c r="E43" s="131">
        <f>E40+E37+E34+E31+E28+E25+E22+E19+E16+E13+E10+E7+E4</f>
        <v>973</v>
      </c>
      <c r="F43" s="95">
        <f>E43+D43</f>
        <v>1690</v>
      </c>
      <c r="G43" s="131">
        <f>G40+G37+G34+G31+G28+G25+G22+G19+G16+G13+G10+G7+G4</f>
        <v>831</v>
      </c>
      <c r="H43" s="95">
        <f>G43+F43</f>
        <v>2521</v>
      </c>
      <c r="I43" s="131">
        <f>I40+I37+I34+I31+I28+I25+I22+I19+I16+I13+I10+I7+I4</f>
        <v>1094</v>
      </c>
      <c r="J43" s="95">
        <f>I43+H43</f>
        <v>3615</v>
      </c>
      <c r="K43" s="131">
        <f>K40+K37+K34+K31+K28+K25+K22+K19+K16+K13+K10+K7+K4</f>
        <v>1255</v>
      </c>
      <c r="L43" s="95">
        <f>K43+J43</f>
        <v>4870</v>
      </c>
      <c r="M43" s="131">
        <f>M40+M37+M34+M31+M28+M25+M22+M19+M16+M13+M10+M7+M4</f>
        <v>1446</v>
      </c>
      <c r="N43" s="95">
        <f>M43+L43</f>
        <v>6316</v>
      </c>
      <c r="O43" s="131">
        <f>O40+O37+O34+O31+O28+O25+O22+O19+O16+O13+O10+O7+O4</f>
        <v>1176</v>
      </c>
      <c r="P43" s="95">
        <f>O43+N43</f>
        <v>7492</v>
      </c>
      <c r="Q43" s="131">
        <f>Q40+Q37+Q34+Q31+Q28+Q25+Q22+Q19+Q16+Q13+Q10+Q7+Q4</f>
        <v>1180</v>
      </c>
      <c r="R43" s="95">
        <f>Q43+P43</f>
        <v>8672</v>
      </c>
      <c r="S43" s="131">
        <f>S40+S37+S34+S31+S28+S25+S22+S19+S16+S13+S10+S7+S4</f>
        <v>1191</v>
      </c>
      <c r="T43" s="95">
        <f>S43+R43</f>
        <v>9863</v>
      </c>
      <c r="U43" s="131">
        <f>U40+U37+U34+U31+U28+U25+U22+U19+U16+U13+U10+U7+U4</f>
        <v>1345</v>
      </c>
      <c r="V43" s="95">
        <f>U43+T43</f>
        <v>11208</v>
      </c>
      <c r="W43" s="131">
        <f>W40+W37+W34+W31+W28+W25+W22+W19+W16+W13+W10+W7+W4</f>
        <v>1017</v>
      </c>
      <c r="X43" s="95">
        <f>W43</f>
        <v>1017</v>
      </c>
      <c r="Y43" s="131">
        <f>Y40+Y37+Y34+Y31+Y28+Y25+Y22+Y19+Y16+Y13+Y10+Y7+Y4</f>
        <v>1275</v>
      </c>
      <c r="Z43" s="95">
        <f>Y43</f>
        <v>1275</v>
      </c>
      <c r="AA43" s="97">
        <f>AA40+AA37+AA34+AA31+AA28+AA25+AA22+AA19+AA16+AA13+AA10+AA7+AA4</f>
        <v>13500</v>
      </c>
      <c r="AB43" s="80"/>
    </row>
    <row r="44" spans="1:28" s="13" customFormat="1" ht="24" customHeight="1" thickBot="1" x14ac:dyDescent="0.25">
      <c r="A44" s="79"/>
      <c r="B44" s="98"/>
      <c r="C44" s="99">
        <f>D43-D42</f>
        <v>-211</v>
      </c>
      <c r="D44" s="100">
        <f>D43/D42</f>
        <v>0.77262931034482762</v>
      </c>
      <c r="E44" s="101">
        <f>IF(E43="","",F43-F42)</f>
        <v>-764</v>
      </c>
      <c r="F44" s="100">
        <f>IF(E43="","",F43/F42)</f>
        <v>0.6886715566422168</v>
      </c>
      <c r="G44" s="101">
        <f>IF(G43="","",H43-H42)</f>
        <v>-1024</v>
      </c>
      <c r="H44" s="100">
        <f>IF(G43="","",H43/H42)</f>
        <v>0.71114245416078981</v>
      </c>
      <c r="I44" s="101">
        <f>IF(I43="","",J43-J42)</f>
        <v>-718</v>
      </c>
      <c r="J44" s="100">
        <f>IF(I43="","",J43/J42)</f>
        <v>0.8342949457650588</v>
      </c>
      <c r="K44" s="101">
        <f>IF(K43="","",L43-L42)</f>
        <v>-424</v>
      </c>
      <c r="L44" s="100">
        <f>IF(K43="","",L43/L42)</f>
        <v>0.91990933131847374</v>
      </c>
      <c r="M44" s="101">
        <f>IF(M43="","",N43-N42)</f>
        <v>-270</v>
      </c>
      <c r="N44" s="100">
        <f>IF(M43="","",N43/N42)</f>
        <v>0.95900394776799269</v>
      </c>
      <c r="O44" s="101">
        <f>IF(O43="","",P43-P42)</f>
        <v>-550</v>
      </c>
      <c r="P44" s="100">
        <f>IF(O43="","",P43/P42)</f>
        <v>0.93160905247450887</v>
      </c>
      <c r="Q44" s="101">
        <f>IF(Q43="","",R43-R42)</f>
        <v>-346</v>
      </c>
      <c r="R44" s="100">
        <f>IF(Q43="","",R43/R42)</f>
        <v>0.96163229097360836</v>
      </c>
      <c r="S44" s="101">
        <f>IF(S43="","",T43-T42)</f>
        <v>-43</v>
      </c>
      <c r="T44" s="100">
        <f>IF(S43="","",T43/T42)</f>
        <v>0.99565919644659806</v>
      </c>
      <c r="U44" s="101">
        <f>IF(U43="","",V43-V42)</f>
        <v>246</v>
      </c>
      <c r="V44" s="100">
        <f>IF(U43="","",V43/V42)</f>
        <v>1.0224411603721948</v>
      </c>
      <c r="W44" s="101">
        <f>IF(W43="","",X43-X42)</f>
        <v>-11138</v>
      </c>
      <c r="X44" s="100">
        <f>IF(W43="","",X43/X42)</f>
        <v>8.3669271904566023E-2</v>
      </c>
      <c r="Y44" s="101">
        <f>IF(Y43="","",Z43-Z42)</f>
        <v>-12140</v>
      </c>
      <c r="Z44" s="100">
        <f>IF(Y43="","",Z43/Z42)</f>
        <v>9.504286246738726E-2</v>
      </c>
      <c r="AA44" s="102">
        <f>AA43/AA42</f>
        <v>1.0063361908311592</v>
      </c>
      <c r="AB44" s="80"/>
    </row>
    <row r="45" spans="1:28" s="13" customFormat="1" ht="24" customHeight="1" x14ac:dyDescent="0.2">
      <c r="A45" s="79"/>
      <c r="B45" s="88"/>
      <c r="C45" s="103">
        <f>C99</f>
        <v>86</v>
      </c>
      <c r="D45" s="104">
        <f>C45</f>
        <v>86</v>
      </c>
      <c r="E45" s="105">
        <f>E99</f>
        <v>105</v>
      </c>
      <c r="F45" s="104">
        <f>E45+D45</f>
        <v>191</v>
      </c>
      <c r="G45" s="105">
        <f>G99</f>
        <v>112</v>
      </c>
      <c r="H45" s="104">
        <f>G45+F45</f>
        <v>303</v>
      </c>
      <c r="I45" s="105">
        <f>I99</f>
        <v>139</v>
      </c>
      <c r="J45" s="104">
        <f>I45+H45</f>
        <v>442</v>
      </c>
      <c r="K45" s="105">
        <f>K99</f>
        <v>187</v>
      </c>
      <c r="L45" s="104">
        <f>K45+J45</f>
        <v>629</v>
      </c>
      <c r="M45" s="105">
        <f>M99</f>
        <v>185</v>
      </c>
      <c r="N45" s="104">
        <f>M45+L45</f>
        <v>814</v>
      </c>
      <c r="O45" s="105">
        <f>O99</f>
        <v>191</v>
      </c>
      <c r="P45" s="104">
        <f>O45+N45</f>
        <v>1005</v>
      </c>
      <c r="Q45" s="105">
        <f>Q99</f>
        <v>124</v>
      </c>
      <c r="R45" s="104">
        <f>Q45+P45</f>
        <v>1129</v>
      </c>
      <c r="S45" s="105">
        <f>S99</f>
        <v>162</v>
      </c>
      <c r="T45" s="104">
        <f>S45+R45</f>
        <v>1291</v>
      </c>
      <c r="U45" s="105">
        <f>U99</f>
        <v>122</v>
      </c>
      <c r="V45" s="104">
        <f>U45+T45</f>
        <v>1413</v>
      </c>
      <c r="W45" s="105">
        <f>W99</f>
        <v>149</v>
      </c>
      <c r="X45" s="104">
        <f>W45+V45</f>
        <v>1562</v>
      </c>
      <c r="Y45" s="105">
        <f>Y99</f>
        <v>188</v>
      </c>
      <c r="Z45" s="104">
        <f>Y45+X45</f>
        <v>1750</v>
      </c>
      <c r="AA45" s="92">
        <f>Z45</f>
        <v>1750</v>
      </c>
      <c r="AB45" s="80"/>
    </row>
    <row r="46" spans="1:28" s="13" customFormat="1" ht="24" customHeight="1" x14ac:dyDescent="0.2">
      <c r="A46" s="79"/>
      <c r="B46" s="93" t="s">
        <v>113</v>
      </c>
      <c r="C46" s="131">
        <f>C100</f>
        <v>109</v>
      </c>
      <c r="D46" s="95">
        <f>C46</f>
        <v>109</v>
      </c>
      <c r="E46" s="132">
        <f>E100</f>
        <v>158</v>
      </c>
      <c r="F46" s="95">
        <f>IF(E46="","",E46+D46)</f>
        <v>267</v>
      </c>
      <c r="G46" s="132">
        <f>G100</f>
        <v>116</v>
      </c>
      <c r="H46" s="95">
        <f>IF(G46="","",G46+F46)</f>
        <v>383</v>
      </c>
      <c r="I46" s="132">
        <f>I100</f>
        <v>151</v>
      </c>
      <c r="J46" s="95">
        <f>IF(I46="","",I46+H46)</f>
        <v>534</v>
      </c>
      <c r="K46" s="132">
        <f>K100</f>
        <v>191</v>
      </c>
      <c r="L46" s="95">
        <f>IF(K46="","",K46+J46)</f>
        <v>725</v>
      </c>
      <c r="M46" s="132">
        <f>M100</f>
        <v>212</v>
      </c>
      <c r="N46" s="95">
        <f>IF(M46="","",M46+L46)</f>
        <v>937</v>
      </c>
      <c r="O46" s="132">
        <f>O100</f>
        <v>234</v>
      </c>
      <c r="P46" s="95">
        <f>IF(O46="","",O46+N46)</f>
        <v>1171</v>
      </c>
      <c r="Q46" s="132">
        <f>Q100</f>
        <v>141</v>
      </c>
      <c r="R46" s="95">
        <f>IF(Q46="","",Q46+P46)</f>
        <v>1312</v>
      </c>
      <c r="S46" s="132">
        <f>S100</f>
        <v>210</v>
      </c>
      <c r="T46" s="95">
        <f>IF(S46="","",S46+R46)</f>
        <v>1522</v>
      </c>
      <c r="U46" s="132">
        <f>U100</f>
        <v>109</v>
      </c>
      <c r="V46" s="95">
        <f>IF(U46="","",U46+T46)</f>
        <v>1631</v>
      </c>
      <c r="W46" s="132">
        <f>W100</f>
        <v>214</v>
      </c>
      <c r="X46" s="95">
        <f>IF(W46="","",W46+V46)</f>
        <v>1845</v>
      </c>
      <c r="Y46" s="132">
        <f>Y100</f>
        <v>223</v>
      </c>
      <c r="Z46" s="95">
        <f>IF(Y46="","",Y46+X46)</f>
        <v>2068</v>
      </c>
      <c r="AA46" s="97">
        <f>MAX(D46,F46,H46,J46,L46,N46,P46,R46,T46,V46,X46,Z46)</f>
        <v>2068</v>
      </c>
      <c r="AB46" s="80"/>
    </row>
    <row r="47" spans="1:28" s="13" customFormat="1" ht="24" customHeight="1" thickBot="1" x14ac:dyDescent="0.25">
      <c r="A47" s="79"/>
      <c r="B47" s="98"/>
      <c r="C47" s="99">
        <f>D46-D45</f>
        <v>23</v>
      </c>
      <c r="D47" s="100">
        <f>D46/D45</f>
        <v>1.2674418604651163</v>
      </c>
      <c r="E47" s="101">
        <f>IF(E46="","",F46-F45)</f>
        <v>76</v>
      </c>
      <c r="F47" s="100">
        <f>IF(E46="","",F46/F45)</f>
        <v>1.3979057591623036</v>
      </c>
      <c r="G47" s="101">
        <f>IF(G46="","",H46-H45)</f>
        <v>80</v>
      </c>
      <c r="H47" s="100">
        <f>IF(G46="","",H46/H45)</f>
        <v>1.2640264026402641</v>
      </c>
      <c r="I47" s="101">
        <f>IF(I46="","",J46-J45)</f>
        <v>92</v>
      </c>
      <c r="J47" s="100">
        <f>IF(I46="","",J46/J45)</f>
        <v>1.2081447963800904</v>
      </c>
      <c r="K47" s="101">
        <f>IF(K46="","",L46-L45)</f>
        <v>96</v>
      </c>
      <c r="L47" s="100">
        <f>IF(K46="","",L46/L45)</f>
        <v>1.152623211446741</v>
      </c>
      <c r="M47" s="101">
        <f>IF(M46="","",N46-N45)</f>
        <v>123</v>
      </c>
      <c r="N47" s="100">
        <f>IF(M46="","",N46/N45)</f>
        <v>1.151105651105651</v>
      </c>
      <c r="O47" s="101">
        <f>IF(O46="","",P46-P45)</f>
        <v>166</v>
      </c>
      <c r="P47" s="100">
        <f>IF(O46="","",P46/P45)</f>
        <v>1.1651741293532338</v>
      </c>
      <c r="Q47" s="101">
        <f>IF(Q46="","",R46-R45)</f>
        <v>183</v>
      </c>
      <c r="R47" s="100">
        <f>IF(Q46="","",R46/R45)</f>
        <v>1.162090345438441</v>
      </c>
      <c r="S47" s="101">
        <f>IF(S46="","",T46-T45)</f>
        <v>231</v>
      </c>
      <c r="T47" s="100">
        <f>IF(S46="","",T46/T45)</f>
        <v>1.1789310611928738</v>
      </c>
      <c r="U47" s="101">
        <f>IF(U46="","",V46-V45)</f>
        <v>218</v>
      </c>
      <c r="V47" s="100">
        <f>IF(U46="","",V46/V45)</f>
        <v>1.154281670205237</v>
      </c>
      <c r="W47" s="101">
        <f>IF(W46="","",X46-X45)</f>
        <v>283</v>
      </c>
      <c r="X47" s="100">
        <f>IF(W46="","",X46/X45)</f>
        <v>1.1811779769526249</v>
      </c>
      <c r="Y47" s="101">
        <f>IF(Y46="","",Z46-Z45)</f>
        <v>318</v>
      </c>
      <c r="Z47" s="100">
        <f>IF(Y46="","",Z46/Z45)</f>
        <v>1.1817142857142857</v>
      </c>
      <c r="AA47" s="102">
        <f>AA46/AA45</f>
        <v>1.1817142857142857</v>
      </c>
      <c r="AB47" s="80"/>
    </row>
    <row r="48" spans="1:28" s="13" customFormat="1" ht="24" customHeight="1" x14ac:dyDescent="0.2">
      <c r="A48" s="79"/>
      <c r="B48" s="88"/>
      <c r="C48" s="103">
        <f>C42+C45</f>
        <v>1014</v>
      </c>
      <c r="D48" s="104">
        <f>C48</f>
        <v>1014</v>
      </c>
      <c r="E48" s="105">
        <f>E42+E45</f>
        <v>1631</v>
      </c>
      <c r="F48" s="104">
        <f>E48+D48</f>
        <v>2645</v>
      </c>
      <c r="G48" s="105">
        <f>G42+G45</f>
        <v>1203</v>
      </c>
      <c r="H48" s="104">
        <f>G48+F48</f>
        <v>3848</v>
      </c>
      <c r="I48" s="105">
        <f>I42+I45</f>
        <v>927</v>
      </c>
      <c r="J48" s="104">
        <f>I48+H48</f>
        <v>4775</v>
      </c>
      <c r="K48" s="105">
        <f>K42+K45</f>
        <v>1148</v>
      </c>
      <c r="L48" s="104">
        <f>K48+J48</f>
        <v>5923</v>
      </c>
      <c r="M48" s="105">
        <f>M42+M45</f>
        <v>1477</v>
      </c>
      <c r="N48" s="104">
        <f>M48+L48</f>
        <v>7400</v>
      </c>
      <c r="O48" s="105">
        <f>O42+O45</f>
        <v>1647</v>
      </c>
      <c r="P48" s="104">
        <f>O48+N48</f>
        <v>9047</v>
      </c>
      <c r="Q48" s="105">
        <f>Q42+Q45</f>
        <v>1100</v>
      </c>
      <c r="R48" s="104">
        <f>Q48+P48</f>
        <v>10147</v>
      </c>
      <c r="S48" s="105">
        <f>S42+S45</f>
        <v>1050</v>
      </c>
      <c r="T48" s="104">
        <f>S48+R48</f>
        <v>11197</v>
      </c>
      <c r="U48" s="105">
        <f>U42+U45</f>
        <v>1178</v>
      </c>
      <c r="V48" s="104">
        <f>U48+T48</f>
        <v>12375</v>
      </c>
      <c r="W48" s="105">
        <f>W42+W45</f>
        <v>1342</v>
      </c>
      <c r="X48" s="104">
        <f>W48+V48</f>
        <v>13717</v>
      </c>
      <c r="Y48" s="105">
        <f>Y42+Y45</f>
        <v>1448</v>
      </c>
      <c r="Z48" s="104">
        <f>Y48+X48</f>
        <v>15165</v>
      </c>
      <c r="AA48" s="92">
        <f>Z48</f>
        <v>15165</v>
      </c>
      <c r="AB48" s="80"/>
    </row>
    <row r="49" spans="1:28" s="13" customFormat="1" ht="24" customHeight="1" x14ac:dyDescent="0.2">
      <c r="A49" s="79"/>
      <c r="B49" s="93" t="s">
        <v>114</v>
      </c>
      <c r="C49" s="131">
        <f>C46+C43</f>
        <v>826</v>
      </c>
      <c r="D49" s="95">
        <f>C49</f>
        <v>826</v>
      </c>
      <c r="E49" s="132">
        <f>E43+E46</f>
        <v>1131</v>
      </c>
      <c r="F49" s="95">
        <f>D49+E49</f>
        <v>1957</v>
      </c>
      <c r="G49" s="132">
        <f>+G43+G46</f>
        <v>947</v>
      </c>
      <c r="H49" s="95">
        <f>G49+F49</f>
        <v>2904</v>
      </c>
      <c r="I49" s="132">
        <f>+I43+I46</f>
        <v>1245</v>
      </c>
      <c r="J49" s="95">
        <f>I49+H49</f>
        <v>4149</v>
      </c>
      <c r="K49" s="132">
        <f>+K43+K46</f>
        <v>1446</v>
      </c>
      <c r="L49" s="95">
        <f>K49+J49</f>
        <v>5595</v>
      </c>
      <c r="M49" s="132">
        <f>M43+M46</f>
        <v>1658</v>
      </c>
      <c r="N49" s="95">
        <f>M49+L49</f>
        <v>7253</v>
      </c>
      <c r="O49" s="132">
        <f>O43+O46</f>
        <v>1410</v>
      </c>
      <c r="P49" s="95">
        <f>O49+N49</f>
        <v>8663</v>
      </c>
      <c r="Q49" s="132">
        <f>Q43+Q46</f>
        <v>1321</v>
      </c>
      <c r="R49" s="95">
        <f>Q49+P49</f>
        <v>9984</v>
      </c>
      <c r="S49" s="132">
        <f>S43+S46</f>
        <v>1401</v>
      </c>
      <c r="T49" s="95">
        <f>S49+R49</f>
        <v>11385</v>
      </c>
      <c r="U49" s="132">
        <f>U43+U46</f>
        <v>1454</v>
      </c>
      <c r="V49" s="95">
        <f>U49+T49</f>
        <v>12839</v>
      </c>
      <c r="W49" s="132">
        <f>W43+W46</f>
        <v>1231</v>
      </c>
      <c r="X49" s="95">
        <f>W49+V49</f>
        <v>14070</v>
      </c>
      <c r="Y49" s="132">
        <f>Y43+Y46</f>
        <v>1498</v>
      </c>
      <c r="Z49" s="95">
        <f>Y49+X49</f>
        <v>15568</v>
      </c>
      <c r="AA49" s="314">
        <f>SUM(D49+F49+H49+J49+L49+N49+P49+R49+T49+V49+X49+Z49)</f>
        <v>95193</v>
      </c>
      <c r="AB49" s="80"/>
    </row>
    <row r="50" spans="1:28" s="13" customFormat="1" ht="24" customHeight="1" thickBot="1" x14ac:dyDescent="0.25">
      <c r="A50" s="79"/>
      <c r="B50" s="98"/>
      <c r="C50" s="99">
        <f>D49-D48</f>
        <v>-188</v>
      </c>
      <c r="D50" s="100">
        <f>D49/D48</f>
        <v>0.81459566074950696</v>
      </c>
      <c r="E50" s="101">
        <f>E49-E48</f>
        <v>-500</v>
      </c>
      <c r="F50" s="100">
        <f>E49/E48</f>
        <v>0.69343960760269774</v>
      </c>
      <c r="G50" s="101">
        <f>G49-G48</f>
        <v>-256</v>
      </c>
      <c r="H50" s="100">
        <f>G49/G48</f>
        <v>0.78719866999168742</v>
      </c>
      <c r="I50" s="101">
        <f>I49-I48</f>
        <v>318</v>
      </c>
      <c r="J50" s="100">
        <f>I49/I48</f>
        <v>1.3430420711974109</v>
      </c>
      <c r="K50" s="101">
        <f>K49-K48</f>
        <v>298</v>
      </c>
      <c r="L50" s="100">
        <f>K49/K48</f>
        <v>1.259581881533101</v>
      </c>
      <c r="M50" s="101">
        <f>M49-M48</f>
        <v>181</v>
      </c>
      <c r="N50" s="100">
        <f>M49/M48</f>
        <v>1.1225457007447528</v>
      </c>
      <c r="O50" s="101">
        <f>O49-O48</f>
        <v>-237</v>
      </c>
      <c r="P50" s="100">
        <f>O49/O48</f>
        <v>0.85610200364298727</v>
      </c>
      <c r="Q50" s="101">
        <f>Q49-Q48</f>
        <v>221</v>
      </c>
      <c r="R50" s="100">
        <f>Q49/Q48</f>
        <v>1.2009090909090909</v>
      </c>
      <c r="S50" s="101">
        <f>S49-S48</f>
        <v>351</v>
      </c>
      <c r="T50" s="100">
        <f>S49/S48</f>
        <v>1.3342857142857143</v>
      </c>
      <c r="U50" s="101">
        <f>IF(U49="","",V49-V48)</f>
        <v>464</v>
      </c>
      <c r="V50" s="100">
        <f>U49/U48</f>
        <v>1.234295415959253</v>
      </c>
      <c r="W50" s="101">
        <f>IF(W49="","",X49-X48)</f>
        <v>353</v>
      </c>
      <c r="X50" s="100">
        <f>W49/W48</f>
        <v>0.91728763040238448</v>
      </c>
      <c r="Y50" s="101">
        <f>IF(Y49="","",Z49-Z48)</f>
        <v>403</v>
      </c>
      <c r="Z50" s="100">
        <f>Y49/Y48</f>
        <v>1.0345303867403315</v>
      </c>
      <c r="AA50" s="102">
        <f>AA49/AA48</f>
        <v>6.2771513353115731</v>
      </c>
      <c r="AB50" s="80"/>
    </row>
    <row r="51" spans="1:28" s="13" customFormat="1" ht="24" customHeight="1" x14ac:dyDescent="0.2">
      <c r="A51" s="79"/>
      <c r="B51" s="93" t="s">
        <v>115</v>
      </c>
      <c r="C51" s="133">
        <v>43</v>
      </c>
      <c r="D51" s="134">
        <f>C51</f>
        <v>43</v>
      </c>
      <c r="E51" s="135">
        <v>57</v>
      </c>
      <c r="F51" s="136">
        <f>IF(E51=0,"",E51+D51)</f>
        <v>100</v>
      </c>
      <c r="G51" s="135">
        <v>31</v>
      </c>
      <c r="H51" s="136">
        <f>IF(G51=0,"",G51+F51)</f>
        <v>131</v>
      </c>
      <c r="I51" s="135">
        <v>44</v>
      </c>
      <c r="J51" s="136">
        <f>IF(I51=0,"",I51+H51)</f>
        <v>175</v>
      </c>
      <c r="K51" s="137">
        <v>33</v>
      </c>
      <c r="L51" s="136">
        <f>IF(K51=0,"",K51+J51)</f>
        <v>208</v>
      </c>
      <c r="M51" s="135">
        <v>60</v>
      </c>
      <c r="N51" s="136">
        <f>IF(M51=0,"",M51+L51)</f>
        <v>268</v>
      </c>
      <c r="O51" s="135">
        <v>27</v>
      </c>
      <c r="P51" s="136">
        <f>IF(O51=0,"",O51+N51)</f>
        <v>295</v>
      </c>
      <c r="Q51" s="135">
        <v>21</v>
      </c>
      <c r="R51" s="136">
        <f>IF(Q51=0,"",Q51+P51)</f>
        <v>316</v>
      </c>
      <c r="S51" s="135">
        <v>40</v>
      </c>
      <c r="T51" s="136">
        <f>IF(S51=0,"",S51+R51)</f>
        <v>356</v>
      </c>
      <c r="U51" s="135">
        <v>38</v>
      </c>
      <c r="V51" s="136">
        <f>IF(U51=0,"",U51+T51)</f>
        <v>394</v>
      </c>
      <c r="W51" s="135">
        <v>46</v>
      </c>
      <c r="X51" s="136">
        <f>IF(W51=0,"",W51+V51)</f>
        <v>440</v>
      </c>
      <c r="Y51" s="135">
        <v>32</v>
      </c>
      <c r="Z51" s="136">
        <f>IF(Y51=0,"",Y51+X51)</f>
        <v>472</v>
      </c>
      <c r="AA51" s="110">
        <f>+Y51+W51+U51+S51+Q51+O51+M51+K51+I51+G51+E51+C51</f>
        <v>472</v>
      </c>
      <c r="AB51" s="80"/>
    </row>
    <row r="52" spans="1:28" s="13" customFormat="1" ht="24" customHeight="1" x14ac:dyDescent="0.2">
      <c r="A52" s="79"/>
      <c r="B52" s="333" t="s">
        <v>116</v>
      </c>
      <c r="C52" s="133">
        <v>19</v>
      </c>
      <c r="D52" s="134">
        <f>C52</f>
        <v>19</v>
      </c>
      <c r="E52" s="135">
        <v>23</v>
      </c>
      <c r="F52" s="136">
        <f>IF(E52=0,"",E52+D52)</f>
        <v>42</v>
      </c>
      <c r="G52" s="135">
        <v>45</v>
      </c>
      <c r="H52" s="136">
        <f>IF(G52=0,"",G52+F52)</f>
        <v>87</v>
      </c>
      <c r="I52" s="135">
        <v>23</v>
      </c>
      <c r="J52" s="136">
        <f>IF(I52=0,"",I52+H52)</f>
        <v>110</v>
      </c>
      <c r="K52" s="137">
        <v>44</v>
      </c>
      <c r="L52" s="136">
        <f>IF(K52=0,"",K52+J52)</f>
        <v>154</v>
      </c>
      <c r="M52" s="135">
        <v>38</v>
      </c>
      <c r="N52" s="136">
        <f>IF(M52=0,"",M52+L52)</f>
        <v>192</v>
      </c>
      <c r="O52" s="135">
        <v>22</v>
      </c>
      <c r="P52" s="136">
        <f>IF(O52=0,"",O52+N52)</f>
        <v>214</v>
      </c>
      <c r="Q52" s="135">
        <v>53</v>
      </c>
      <c r="R52" s="136">
        <f>IF(Q52=0,"",Q52+P52)</f>
        <v>267</v>
      </c>
      <c r="S52" s="135">
        <v>45</v>
      </c>
      <c r="T52" s="136">
        <f>IF(S52=0,"",S52+R52)</f>
        <v>312</v>
      </c>
      <c r="U52" s="135">
        <v>42</v>
      </c>
      <c r="V52" s="136">
        <f>IF(U52=0,"",U52+T52)</f>
        <v>354</v>
      </c>
      <c r="W52" s="135">
        <v>27</v>
      </c>
      <c r="X52" s="136">
        <f>IF(W52=0,"",W52+V52)</f>
        <v>381</v>
      </c>
      <c r="Y52" s="135">
        <v>30</v>
      </c>
      <c r="Z52" s="136">
        <f>IF(Y52=0,"",Y52+X52)</f>
        <v>411</v>
      </c>
      <c r="AA52" s="97">
        <f>+Y52+W52+U52+S52+Q52+O52+M52+K52+I52+G52+E52+C52</f>
        <v>411</v>
      </c>
      <c r="AB52" s="80"/>
    </row>
    <row r="53" spans="1:28" s="13" customFormat="1" ht="24" customHeight="1" thickBot="1" x14ac:dyDescent="0.25">
      <c r="A53" s="79"/>
      <c r="B53" s="334"/>
      <c r="C53" s="138">
        <f>IF(C52=0,"",D52-D51)</f>
        <v>-24</v>
      </c>
      <c r="D53" s="139">
        <f>IF(C52=0,"",D52/D51)</f>
        <v>0.44186046511627908</v>
      </c>
      <c r="E53" s="140">
        <f>IF(E52=0,"",F52-F51)</f>
        <v>-58</v>
      </c>
      <c r="F53" s="139">
        <f>IF(E52=0,"",F52/F51)</f>
        <v>0.42</v>
      </c>
      <c r="G53" s="140">
        <f>IF(G52=0,"",H52-H51)</f>
        <v>-44</v>
      </c>
      <c r="H53" s="139">
        <f>IF(G52=0,"",H52/H51)</f>
        <v>0.66412213740458015</v>
      </c>
      <c r="I53" s="140">
        <f>IF(I52=0,"",J52-J51)</f>
        <v>-65</v>
      </c>
      <c r="J53" s="139">
        <f>IF(I52=0,"",J52/J51)</f>
        <v>0.62857142857142856</v>
      </c>
      <c r="K53" s="140">
        <f>IF(K52=0,"",L52-L51)</f>
        <v>-54</v>
      </c>
      <c r="L53" s="139">
        <f>IF(K52=0,"",L52/L51)</f>
        <v>0.74038461538461542</v>
      </c>
      <c r="M53" s="140">
        <f>IF(M52=0,"",N52-N51)</f>
        <v>-76</v>
      </c>
      <c r="N53" s="139">
        <f>IF(M52=0,"",N52/N51)</f>
        <v>0.71641791044776115</v>
      </c>
      <c r="O53" s="140">
        <f>IF(O52=0,"",P52-P51)</f>
        <v>-81</v>
      </c>
      <c r="P53" s="139">
        <f>IF(O52=0,"",P52/P51)</f>
        <v>0.72542372881355932</v>
      </c>
      <c r="Q53" s="140">
        <f>IF(Q52=0,"",R52-R51)</f>
        <v>-49</v>
      </c>
      <c r="R53" s="139">
        <f>IF(Q52=0,"",R52/R51)</f>
        <v>0.84493670886075944</v>
      </c>
      <c r="S53" s="140">
        <f>IF(S52=0,"",T52-T51)</f>
        <v>-44</v>
      </c>
      <c r="T53" s="139">
        <f>IF(S52=0,"",T52/T51)</f>
        <v>0.8764044943820225</v>
      </c>
      <c r="U53" s="140">
        <f>IF(U52=0,"",V52-V51)</f>
        <v>-40</v>
      </c>
      <c r="V53" s="139">
        <f>IF(U52=0,"",V52/V51)</f>
        <v>0.89847715736040612</v>
      </c>
      <c r="W53" s="140">
        <f>IF(W52=0,"",X52-X51)</f>
        <v>-59</v>
      </c>
      <c r="X53" s="139">
        <f>IF(W52=0,"",X52/X51)</f>
        <v>0.86590909090909096</v>
      </c>
      <c r="Y53" s="140">
        <f>IF(Y52=0,"",Z52-Z51)</f>
        <v>-61</v>
      </c>
      <c r="Z53" s="139">
        <f>IF(Y52=0,"",Z52/Z51)</f>
        <v>0.87076271186440679</v>
      </c>
      <c r="AA53" s="141">
        <f>AA52/AA51</f>
        <v>0.87076271186440679</v>
      </c>
      <c r="AB53" s="80"/>
    </row>
    <row r="54" spans="1:28" s="13" customFormat="1" ht="24" customHeight="1" thickBot="1" x14ac:dyDescent="0.25">
      <c r="A54" s="79"/>
      <c r="B54" s="79"/>
      <c r="C54" s="142"/>
      <c r="D54" s="142"/>
      <c r="E54" s="142"/>
      <c r="F54" s="142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s="13" customFormat="1" ht="24" customHeight="1" x14ac:dyDescent="0.2">
      <c r="A55" s="79"/>
      <c r="B55" s="79"/>
      <c r="C55" s="143" t="s">
        <v>331</v>
      </c>
      <c r="D55" s="144"/>
      <c r="E55" s="104" t="s">
        <v>332</v>
      </c>
      <c r="F55" s="144"/>
      <c r="G55" s="145"/>
      <c r="H55" s="79"/>
      <c r="I55" s="146"/>
      <c r="J55" s="79"/>
      <c r="K55" s="146"/>
      <c r="L55" s="79"/>
      <c r="M55" s="146"/>
      <c r="N55" s="79"/>
      <c r="O55" s="146"/>
      <c r="P55" s="79"/>
      <c r="Q55" s="146"/>
      <c r="R55" s="79"/>
      <c r="S55" s="146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s="13" customFormat="1" ht="24" customHeight="1" x14ac:dyDescent="0.2">
      <c r="A56" s="79"/>
      <c r="B56" s="79"/>
      <c r="C56" s="147" t="s">
        <v>333</v>
      </c>
      <c r="D56" s="94"/>
      <c r="E56" s="95" t="s">
        <v>334</v>
      </c>
      <c r="F56" s="94"/>
      <c r="G56" s="145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s="13" customFormat="1" ht="24" customHeight="1" thickBot="1" x14ac:dyDescent="0.25">
      <c r="A57" s="79"/>
      <c r="B57" s="79"/>
      <c r="C57" s="148" t="s">
        <v>117</v>
      </c>
      <c r="D57" s="142"/>
      <c r="E57" s="149" t="s">
        <v>118</v>
      </c>
      <c r="F57" s="142"/>
      <c r="G57" s="145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146" t="s">
        <v>119</v>
      </c>
      <c r="AB57" s="79"/>
    </row>
    <row r="58" spans="1:28" s="13" customFormat="1" ht="24" customHeight="1" thickBot="1" x14ac:dyDescent="0.25">
      <c r="A58" s="79"/>
      <c r="B58" s="80"/>
      <c r="C58" s="81" t="s">
        <v>330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2"/>
      <c r="W58" s="80" t="s">
        <v>87</v>
      </c>
      <c r="X58" s="80"/>
      <c r="Y58" s="80"/>
      <c r="Z58" s="82"/>
      <c r="AA58" s="80" t="s">
        <v>88</v>
      </c>
      <c r="AB58" s="79"/>
    </row>
    <row r="59" spans="1:28" s="13" customFormat="1" ht="24" customHeight="1" thickBot="1" x14ac:dyDescent="0.25">
      <c r="A59" s="79"/>
      <c r="B59" s="150" t="s">
        <v>120</v>
      </c>
      <c r="C59" s="151" t="s">
        <v>90</v>
      </c>
      <c r="D59" s="85"/>
      <c r="E59" s="86" t="s">
        <v>91</v>
      </c>
      <c r="F59" s="85"/>
      <c r="G59" s="86" t="s">
        <v>92</v>
      </c>
      <c r="H59" s="85"/>
      <c r="I59" s="86" t="s">
        <v>93</v>
      </c>
      <c r="J59" s="85"/>
      <c r="K59" s="86" t="s">
        <v>94</v>
      </c>
      <c r="L59" s="85"/>
      <c r="M59" s="86" t="s">
        <v>95</v>
      </c>
      <c r="N59" s="85"/>
      <c r="O59" s="86" t="s">
        <v>96</v>
      </c>
      <c r="P59" s="85"/>
      <c r="Q59" s="86" t="s">
        <v>97</v>
      </c>
      <c r="R59" s="85"/>
      <c r="S59" s="86" t="s">
        <v>98</v>
      </c>
      <c r="T59" s="85"/>
      <c r="U59" s="86" t="s">
        <v>99</v>
      </c>
      <c r="V59" s="85"/>
      <c r="W59" s="86" t="s">
        <v>100</v>
      </c>
      <c r="X59" s="85"/>
      <c r="Y59" s="86" t="s">
        <v>101</v>
      </c>
      <c r="Z59" s="85"/>
      <c r="AA59" s="87" t="s">
        <v>102</v>
      </c>
      <c r="AB59" s="80"/>
    </row>
    <row r="60" spans="1:28" s="13" customFormat="1" ht="24" customHeight="1" x14ac:dyDescent="0.2">
      <c r="A60" s="79"/>
      <c r="B60" s="152"/>
      <c r="C60" s="153">
        <v>17</v>
      </c>
      <c r="D60" s="154">
        <v>17</v>
      </c>
      <c r="E60" s="155">
        <v>10</v>
      </c>
      <c r="F60" s="154">
        <v>27</v>
      </c>
      <c r="G60" s="155">
        <v>4</v>
      </c>
      <c r="H60" s="154">
        <v>31</v>
      </c>
      <c r="I60" s="155">
        <v>7</v>
      </c>
      <c r="J60" s="154">
        <v>38</v>
      </c>
      <c r="K60" s="155">
        <v>21</v>
      </c>
      <c r="L60" s="154">
        <v>59</v>
      </c>
      <c r="M60" s="155">
        <v>4</v>
      </c>
      <c r="N60" s="154">
        <v>63</v>
      </c>
      <c r="O60" s="155">
        <v>9</v>
      </c>
      <c r="P60" s="154">
        <v>72</v>
      </c>
      <c r="Q60" s="155">
        <v>8</v>
      </c>
      <c r="R60" s="154">
        <v>80</v>
      </c>
      <c r="S60" s="155">
        <v>54</v>
      </c>
      <c r="T60" s="154">
        <v>134</v>
      </c>
      <c r="U60" s="155">
        <v>0</v>
      </c>
      <c r="V60" s="154">
        <v>134</v>
      </c>
      <c r="W60" s="155">
        <v>13</v>
      </c>
      <c r="X60" s="154">
        <v>147</v>
      </c>
      <c r="Y60" s="155">
        <v>6</v>
      </c>
      <c r="Z60" s="156">
        <v>153</v>
      </c>
      <c r="AA60" s="110">
        <f>+Y60+W60+U60+S60+Q60+O60+M60+K60+I60+G60+E60+C60</f>
        <v>153</v>
      </c>
      <c r="AB60" s="80"/>
    </row>
    <row r="61" spans="1:28" s="13" customFormat="1" ht="24" customHeight="1" x14ac:dyDescent="0.2">
      <c r="A61" s="79"/>
      <c r="B61" s="93" t="s">
        <v>121</v>
      </c>
      <c r="C61" s="94">
        <f>'４・５ページ'!E16+'４・５ページ'!E17+'４・５ページ'!E18</f>
        <v>6</v>
      </c>
      <c r="D61" s="95">
        <f>C61</f>
        <v>6</v>
      </c>
      <c r="E61" s="96">
        <v>30</v>
      </c>
      <c r="F61" s="95">
        <f>E61+D61</f>
        <v>36</v>
      </c>
      <c r="G61" s="96">
        <v>6</v>
      </c>
      <c r="H61" s="95">
        <f>G61+F61</f>
        <v>42</v>
      </c>
      <c r="I61" s="96">
        <v>9</v>
      </c>
      <c r="J61" s="95">
        <f>I61+H61</f>
        <v>51</v>
      </c>
      <c r="K61" s="96">
        <v>13</v>
      </c>
      <c r="L61" s="95">
        <f>K61+J61</f>
        <v>64</v>
      </c>
      <c r="M61" s="96">
        <v>16</v>
      </c>
      <c r="N61" s="95">
        <f>M61+L61</f>
        <v>80</v>
      </c>
      <c r="O61" s="96">
        <v>16</v>
      </c>
      <c r="P61" s="95">
        <f>O61+N61</f>
        <v>96</v>
      </c>
      <c r="Q61" s="96">
        <v>4</v>
      </c>
      <c r="R61" s="95">
        <f>Q61+P61</f>
        <v>100</v>
      </c>
      <c r="S61" s="96">
        <v>30</v>
      </c>
      <c r="T61" s="95">
        <f>S61+R61</f>
        <v>130</v>
      </c>
      <c r="U61" s="96">
        <v>7</v>
      </c>
      <c r="V61" s="95">
        <f>U61+T61</f>
        <v>137</v>
      </c>
      <c r="W61" s="96">
        <v>14</v>
      </c>
      <c r="X61" s="95">
        <f>W61+V61</f>
        <v>151</v>
      </c>
      <c r="Y61" s="96">
        <v>47</v>
      </c>
      <c r="Z61" s="95">
        <f>Y61+X61</f>
        <v>198</v>
      </c>
      <c r="AA61" s="97">
        <f>MAX(D61,F61,H61,J61,L61,N61,P61,R61,T61,V61,X61,Z61)</f>
        <v>198</v>
      </c>
      <c r="AB61" s="80"/>
    </row>
    <row r="62" spans="1:28" s="13" customFormat="1" ht="24" customHeight="1" thickBot="1" x14ac:dyDescent="0.25">
      <c r="A62" s="79"/>
      <c r="B62" s="98"/>
      <c r="C62" s="99">
        <f>D61-D60</f>
        <v>-11</v>
      </c>
      <c r="D62" s="100">
        <f>D61/D60</f>
        <v>0.35294117647058826</v>
      </c>
      <c r="E62" s="101">
        <f>IF(E61="","",F61-F60)</f>
        <v>9</v>
      </c>
      <c r="F62" s="100">
        <f>IF(E61="","",F61/F60)</f>
        <v>1.3333333333333333</v>
      </c>
      <c r="G62" s="101">
        <f>IF(G61="","",H61-H60)</f>
        <v>11</v>
      </c>
      <c r="H62" s="100">
        <f>IF(G61="","",H61/H60)</f>
        <v>1.3548387096774193</v>
      </c>
      <c r="I62" s="101">
        <f>IF(I61="","",J61-J60)</f>
        <v>13</v>
      </c>
      <c r="J62" s="100">
        <f>IF(I61="","",J61/J60)</f>
        <v>1.3421052631578947</v>
      </c>
      <c r="K62" s="101">
        <f>IF(K61="","",L61-L60)</f>
        <v>5</v>
      </c>
      <c r="L62" s="100">
        <f>IF(K61="","",L61/L60)</f>
        <v>1.0847457627118644</v>
      </c>
      <c r="M62" s="101">
        <f>IF(M61="","",N61-N60)</f>
        <v>17</v>
      </c>
      <c r="N62" s="100">
        <f>IF(M61="","",N61/N60)</f>
        <v>1.2698412698412698</v>
      </c>
      <c r="O62" s="101">
        <f>IF(O61="","",P61-P60)</f>
        <v>24</v>
      </c>
      <c r="P62" s="100">
        <f>IF(O61="","",P61/P60)</f>
        <v>1.3333333333333333</v>
      </c>
      <c r="Q62" s="101">
        <f>IF(Q61="","",R61-R60)</f>
        <v>20</v>
      </c>
      <c r="R62" s="100">
        <f>IF(Q61="","",R61/R60)</f>
        <v>1.25</v>
      </c>
      <c r="S62" s="101">
        <f>IF(S61="","",T61-T60)</f>
        <v>-4</v>
      </c>
      <c r="T62" s="100">
        <f>IF(S61="","",T61/T60)</f>
        <v>0.97014925373134331</v>
      </c>
      <c r="U62" s="101">
        <f>IF(U61="","",V61-V60)</f>
        <v>3</v>
      </c>
      <c r="V62" s="100">
        <f>IF(U61="","",V61/V60)</f>
        <v>1.0223880597014925</v>
      </c>
      <c r="W62" s="101">
        <f>IF(W61="","",X61-X60)</f>
        <v>4</v>
      </c>
      <c r="X62" s="100">
        <f>IF(W61="","",X61/X60)</f>
        <v>1.0272108843537415</v>
      </c>
      <c r="Y62" s="101">
        <f>IF(Y61="","",Z61-Z60)</f>
        <v>45</v>
      </c>
      <c r="Z62" s="100">
        <f>IF(Y61="","",Z61/Z60)</f>
        <v>1.2941176470588236</v>
      </c>
      <c r="AA62" s="102">
        <f>AA61/AA60</f>
        <v>1.2941176470588236</v>
      </c>
      <c r="AB62" s="80"/>
    </row>
    <row r="63" spans="1:28" s="13" customFormat="1" ht="24" customHeight="1" x14ac:dyDescent="0.2">
      <c r="A63" s="79"/>
      <c r="B63" s="88"/>
      <c r="C63" s="153">
        <v>5</v>
      </c>
      <c r="D63" s="154">
        <v>5</v>
      </c>
      <c r="E63" s="155">
        <v>2</v>
      </c>
      <c r="F63" s="154">
        <v>7</v>
      </c>
      <c r="G63" s="155">
        <v>3</v>
      </c>
      <c r="H63" s="154">
        <v>10</v>
      </c>
      <c r="I63" s="155">
        <v>1</v>
      </c>
      <c r="J63" s="154">
        <v>11</v>
      </c>
      <c r="K63" s="155">
        <v>6</v>
      </c>
      <c r="L63" s="154">
        <v>17</v>
      </c>
      <c r="M63" s="155">
        <v>17</v>
      </c>
      <c r="N63" s="154">
        <v>34</v>
      </c>
      <c r="O63" s="155">
        <v>4</v>
      </c>
      <c r="P63" s="154">
        <v>38</v>
      </c>
      <c r="Q63" s="155">
        <v>2</v>
      </c>
      <c r="R63" s="154">
        <v>40</v>
      </c>
      <c r="S63" s="155">
        <v>2</v>
      </c>
      <c r="T63" s="154">
        <v>42</v>
      </c>
      <c r="U63" s="155">
        <v>3</v>
      </c>
      <c r="V63" s="154">
        <v>45</v>
      </c>
      <c r="W63" s="155">
        <v>14</v>
      </c>
      <c r="X63" s="154">
        <v>59</v>
      </c>
      <c r="Y63" s="155">
        <v>6</v>
      </c>
      <c r="Z63" s="156">
        <v>65</v>
      </c>
      <c r="AA63" s="110">
        <f>+Y63+W63+U63+S63+Q63+O63+M63+K63+I63+G63+E63+C63</f>
        <v>65</v>
      </c>
      <c r="AB63" s="80"/>
    </row>
    <row r="64" spans="1:28" s="13" customFormat="1" ht="24" customHeight="1" x14ac:dyDescent="0.2">
      <c r="A64" s="79"/>
      <c r="B64" s="93" t="s">
        <v>122</v>
      </c>
      <c r="C64" s="94">
        <f>'４・５ページ'!E19</f>
        <v>6</v>
      </c>
      <c r="D64" s="95">
        <f>C64</f>
        <v>6</v>
      </c>
      <c r="E64" s="96">
        <v>7</v>
      </c>
      <c r="F64" s="95">
        <f>E64+D64</f>
        <v>13</v>
      </c>
      <c r="G64" s="96">
        <v>3</v>
      </c>
      <c r="H64" s="95">
        <f>G64+F64</f>
        <v>16</v>
      </c>
      <c r="I64" s="96">
        <v>7</v>
      </c>
      <c r="J64" s="95">
        <f>I64+H64</f>
        <v>23</v>
      </c>
      <c r="K64" s="96">
        <v>41</v>
      </c>
      <c r="L64" s="95">
        <f>K64+J64</f>
        <v>64</v>
      </c>
      <c r="M64" s="96">
        <v>43</v>
      </c>
      <c r="N64" s="95">
        <f>M64+L64</f>
        <v>107</v>
      </c>
      <c r="O64" s="96">
        <v>22</v>
      </c>
      <c r="P64" s="95">
        <f>O64+N64</f>
        <v>129</v>
      </c>
      <c r="Q64" s="96">
        <v>12</v>
      </c>
      <c r="R64" s="95">
        <f>Q64+P64</f>
        <v>141</v>
      </c>
      <c r="S64" s="96">
        <v>22</v>
      </c>
      <c r="T64" s="95">
        <f>S64+R64</f>
        <v>163</v>
      </c>
      <c r="U64" s="96">
        <v>16</v>
      </c>
      <c r="V64" s="95">
        <f>U64+T64</f>
        <v>179</v>
      </c>
      <c r="W64" s="96">
        <v>4</v>
      </c>
      <c r="X64" s="95">
        <f>W64+V64</f>
        <v>183</v>
      </c>
      <c r="Y64" s="96">
        <v>8</v>
      </c>
      <c r="Z64" s="95">
        <f>Y64+X64</f>
        <v>191</v>
      </c>
      <c r="AA64" s="97">
        <f>MAX(D64,F64,H64,J64,L64,N64,P64,R64,T64,V64,X64,Z64)</f>
        <v>191</v>
      </c>
      <c r="AB64" s="80"/>
    </row>
    <row r="65" spans="1:28" s="13" customFormat="1" ht="24" customHeight="1" thickBot="1" x14ac:dyDescent="0.25">
      <c r="A65" s="79"/>
      <c r="B65" s="98"/>
      <c r="C65" s="99">
        <f>D64-D63</f>
        <v>1</v>
      </c>
      <c r="D65" s="100">
        <f>D64/D63</f>
        <v>1.2</v>
      </c>
      <c r="E65" s="101">
        <f>IF(E64="","",F64-F63)</f>
        <v>6</v>
      </c>
      <c r="F65" s="100">
        <f>IF(E64="","",F64/F63)</f>
        <v>1.8571428571428572</v>
      </c>
      <c r="G65" s="101">
        <f>IF(G64="","",H64-H63)</f>
        <v>6</v>
      </c>
      <c r="H65" s="100">
        <f>IF(G64="","",H64/H63)</f>
        <v>1.6</v>
      </c>
      <c r="I65" s="101">
        <f>IF(I64="","",J64-J63)</f>
        <v>12</v>
      </c>
      <c r="J65" s="100">
        <f>IF(I64="","",J64/J63)</f>
        <v>2.0909090909090908</v>
      </c>
      <c r="K65" s="101">
        <f>IF(K64="","",L64-L63)</f>
        <v>47</v>
      </c>
      <c r="L65" s="100">
        <f>IF(K64="","",L64/L63)</f>
        <v>3.7647058823529411</v>
      </c>
      <c r="M65" s="101">
        <f>IF(M64="","",N64-N63)</f>
        <v>73</v>
      </c>
      <c r="N65" s="100">
        <f>IF(M64="","",N64/N63)</f>
        <v>3.1470588235294117</v>
      </c>
      <c r="O65" s="101">
        <f>IF(O64="","",P64-P63)</f>
        <v>91</v>
      </c>
      <c r="P65" s="100">
        <f>IF(O64="","",P64/P63)</f>
        <v>3.3947368421052633</v>
      </c>
      <c r="Q65" s="101">
        <f>IF(Q64="","",R64-R63)</f>
        <v>101</v>
      </c>
      <c r="R65" s="100">
        <f>IF(Q64="","",R64/R63)</f>
        <v>3.5249999999999999</v>
      </c>
      <c r="S65" s="101">
        <f>IF(S64="","",T64-T63)</f>
        <v>121</v>
      </c>
      <c r="T65" s="100">
        <f>IF(S64="","",T64/T63)</f>
        <v>3.8809523809523809</v>
      </c>
      <c r="U65" s="101">
        <f>IF(U64="","",V64-V63)</f>
        <v>134</v>
      </c>
      <c r="V65" s="100">
        <f>IF(U64="","",V64/V63)</f>
        <v>3.9777777777777779</v>
      </c>
      <c r="W65" s="101">
        <f>IF(W64="","",X64-X63)</f>
        <v>124</v>
      </c>
      <c r="X65" s="100">
        <f>IF(W64="","",X64/X63)</f>
        <v>3.1016949152542375</v>
      </c>
      <c r="Y65" s="101">
        <f>IF(Y64="","",Z64-Z63)</f>
        <v>126</v>
      </c>
      <c r="Z65" s="100">
        <f>IF(Y64="","",Z64/Z63)</f>
        <v>2.9384615384615387</v>
      </c>
      <c r="AA65" s="102">
        <f>AA64/AA63</f>
        <v>2.9384615384615387</v>
      </c>
      <c r="AB65" s="80"/>
    </row>
    <row r="66" spans="1:28" s="13" customFormat="1" ht="24" customHeight="1" x14ac:dyDescent="0.2">
      <c r="A66" s="79"/>
      <c r="B66" s="88"/>
      <c r="C66" s="153">
        <v>1</v>
      </c>
      <c r="D66" s="154">
        <v>1</v>
      </c>
      <c r="E66" s="155">
        <v>22</v>
      </c>
      <c r="F66" s="154">
        <v>23</v>
      </c>
      <c r="G66" s="155">
        <v>10</v>
      </c>
      <c r="H66" s="154">
        <v>33</v>
      </c>
      <c r="I66" s="155">
        <v>11</v>
      </c>
      <c r="J66" s="154">
        <v>44</v>
      </c>
      <c r="K66" s="155">
        <v>29</v>
      </c>
      <c r="L66" s="154">
        <v>73</v>
      </c>
      <c r="M66" s="155">
        <v>9</v>
      </c>
      <c r="N66" s="154">
        <v>82</v>
      </c>
      <c r="O66" s="155">
        <v>11</v>
      </c>
      <c r="P66" s="154">
        <v>93</v>
      </c>
      <c r="Q66" s="155">
        <v>4</v>
      </c>
      <c r="R66" s="154">
        <v>97</v>
      </c>
      <c r="S66" s="155">
        <v>6</v>
      </c>
      <c r="T66" s="154">
        <v>103</v>
      </c>
      <c r="U66" s="155">
        <v>3</v>
      </c>
      <c r="V66" s="154">
        <v>106</v>
      </c>
      <c r="W66" s="155">
        <v>14</v>
      </c>
      <c r="X66" s="154">
        <v>120</v>
      </c>
      <c r="Y66" s="155">
        <v>6</v>
      </c>
      <c r="Z66" s="156">
        <v>126</v>
      </c>
      <c r="AA66" s="110">
        <f>+Y66+W66+U66+S66+Q66+O66+M66+K66+I66+G66+E66+C66</f>
        <v>126</v>
      </c>
      <c r="AB66" s="80"/>
    </row>
    <row r="67" spans="1:28" s="13" customFormat="1" ht="24" customHeight="1" x14ac:dyDescent="0.2">
      <c r="A67" s="79"/>
      <c r="B67" s="93" t="s">
        <v>123</v>
      </c>
      <c r="C67" s="94">
        <f>'４・５ページ'!E20+'４・５ページ'!E21</f>
        <v>6</v>
      </c>
      <c r="D67" s="95">
        <f>C67</f>
        <v>6</v>
      </c>
      <c r="E67" s="96">
        <v>10</v>
      </c>
      <c r="F67" s="95">
        <f>E67+D67</f>
        <v>16</v>
      </c>
      <c r="G67" s="96">
        <v>3</v>
      </c>
      <c r="H67" s="95">
        <f>G67+F67</f>
        <v>19</v>
      </c>
      <c r="I67" s="96">
        <v>7</v>
      </c>
      <c r="J67" s="95">
        <f>I67+H67</f>
        <v>26</v>
      </c>
      <c r="K67" s="96">
        <v>19</v>
      </c>
      <c r="L67" s="95">
        <f>K67+J67</f>
        <v>45</v>
      </c>
      <c r="M67" s="96">
        <v>8</v>
      </c>
      <c r="N67" s="95">
        <f>M67+L67</f>
        <v>53</v>
      </c>
      <c r="O67" s="96">
        <v>6</v>
      </c>
      <c r="P67" s="95">
        <f>O67+N67</f>
        <v>59</v>
      </c>
      <c r="Q67" s="96">
        <v>4</v>
      </c>
      <c r="R67" s="95">
        <f>Q67+P67</f>
        <v>63</v>
      </c>
      <c r="S67" s="96">
        <v>13</v>
      </c>
      <c r="T67" s="95">
        <f>S67+R67</f>
        <v>76</v>
      </c>
      <c r="U67" s="96">
        <v>3</v>
      </c>
      <c r="V67" s="95">
        <f>U67+T67</f>
        <v>79</v>
      </c>
      <c r="W67" s="96">
        <v>8</v>
      </c>
      <c r="X67" s="95">
        <f>W67+V67</f>
        <v>87</v>
      </c>
      <c r="Y67" s="96">
        <v>11</v>
      </c>
      <c r="Z67" s="95">
        <f>Y67+X67</f>
        <v>98</v>
      </c>
      <c r="AA67" s="97">
        <f>MAX(D67,F67,H67,J67,L67,N67,P67,R67,T67,V67,X67,Z67)</f>
        <v>98</v>
      </c>
      <c r="AB67" s="80"/>
    </row>
    <row r="68" spans="1:28" s="13" customFormat="1" ht="24" customHeight="1" thickBot="1" x14ac:dyDescent="0.25">
      <c r="A68" s="79"/>
      <c r="B68" s="98"/>
      <c r="C68" s="99">
        <f>D67-D66</f>
        <v>5</v>
      </c>
      <c r="D68" s="100">
        <f>D67/D66</f>
        <v>6</v>
      </c>
      <c r="E68" s="101">
        <f>IF(E67="","",F67-F66)</f>
        <v>-7</v>
      </c>
      <c r="F68" s="100">
        <f>IF(E67="","",F67/F66)</f>
        <v>0.69565217391304346</v>
      </c>
      <c r="G68" s="101">
        <f>IF(G67="","",H67-H66)</f>
        <v>-14</v>
      </c>
      <c r="H68" s="100">
        <f>IF(G67="","",H67/H66)</f>
        <v>0.5757575757575758</v>
      </c>
      <c r="I68" s="101">
        <f>IF(I67="","",J67-J66)</f>
        <v>-18</v>
      </c>
      <c r="J68" s="100">
        <f>IF(I67="","",J67/J66)</f>
        <v>0.59090909090909094</v>
      </c>
      <c r="K68" s="101">
        <f>IF(K67="","",L67-L66)</f>
        <v>-28</v>
      </c>
      <c r="L68" s="100">
        <f>IF(K67="","",L67/L66)</f>
        <v>0.61643835616438358</v>
      </c>
      <c r="M68" s="101">
        <f>IF(M67="","",N67-N66)</f>
        <v>-29</v>
      </c>
      <c r="N68" s="100">
        <f>IF(M67="","",N67/N66)</f>
        <v>0.64634146341463417</v>
      </c>
      <c r="O68" s="101">
        <f>IF(O67="","",P67-P66)</f>
        <v>-34</v>
      </c>
      <c r="P68" s="100">
        <f>IF(O67="","",P67/P66)</f>
        <v>0.63440860215053763</v>
      </c>
      <c r="Q68" s="101">
        <f>IF(Q67="","",R67-R66)</f>
        <v>-34</v>
      </c>
      <c r="R68" s="100">
        <f>IF(Q67="","",R67/R66)</f>
        <v>0.64948453608247425</v>
      </c>
      <c r="S68" s="101">
        <f>IF(S67="","",T67-T66)</f>
        <v>-27</v>
      </c>
      <c r="T68" s="100">
        <f>IF(S67="","",T67/T66)</f>
        <v>0.73786407766990292</v>
      </c>
      <c r="U68" s="101">
        <f>IF(U67="","",V67-V66)</f>
        <v>-27</v>
      </c>
      <c r="V68" s="100">
        <f>IF(U67="","",V67/V66)</f>
        <v>0.74528301886792447</v>
      </c>
      <c r="W68" s="101">
        <f>IF(W67="","",X67-X66)</f>
        <v>-33</v>
      </c>
      <c r="X68" s="100">
        <f>IF(W67="","",X67/X66)</f>
        <v>0.72499999999999998</v>
      </c>
      <c r="Y68" s="101">
        <f>IF(Y67="","",Z67-Z66)</f>
        <v>-28</v>
      </c>
      <c r="Z68" s="100">
        <f>IF(Y67="","",Z67/Z66)</f>
        <v>0.77777777777777779</v>
      </c>
      <c r="AA68" s="102">
        <f>AA67/AA66</f>
        <v>0.77777777777777779</v>
      </c>
      <c r="AB68" s="80"/>
    </row>
    <row r="69" spans="1:28" s="13" customFormat="1" ht="24" customHeight="1" x14ac:dyDescent="0.2">
      <c r="A69" s="79"/>
      <c r="B69" s="88"/>
      <c r="C69" s="153">
        <v>1</v>
      </c>
      <c r="D69" s="154">
        <v>1</v>
      </c>
      <c r="E69" s="155">
        <v>0</v>
      </c>
      <c r="F69" s="154">
        <v>1</v>
      </c>
      <c r="G69" s="155">
        <v>0</v>
      </c>
      <c r="H69" s="154">
        <v>1</v>
      </c>
      <c r="I69" s="155">
        <v>4</v>
      </c>
      <c r="J69" s="154">
        <v>5</v>
      </c>
      <c r="K69" s="155">
        <v>7</v>
      </c>
      <c r="L69" s="154">
        <v>12</v>
      </c>
      <c r="M69" s="155">
        <v>8</v>
      </c>
      <c r="N69" s="154">
        <v>20</v>
      </c>
      <c r="O69" s="155">
        <v>7</v>
      </c>
      <c r="P69" s="154">
        <v>27</v>
      </c>
      <c r="Q69" s="155">
        <v>7</v>
      </c>
      <c r="R69" s="154">
        <v>34</v>
      </c>
      <c r="S69" s="155">
        <v>5</v>
      </c>
      <c r="T69" s="154">
        <v>39</v>
      </c>
      <c r="U69" s="155">
        <v>3</v>
      </c>
      <c r="V69" s="154">
        <v>42</v>
      </c>
      <c r="W69" s="155">
        <v>5</v>
      </c>
      <c r="X69" s="154">
        <v>47</v>
      </c>
      <c r="Y69" s="155">
        <v>3</v>
      </c>
      <c r="Z69" s="156">
        <v>50</v>
      </c>
      <c r="AA69" s="110">
        <f>+Y69+W69+U69+S69+Q69+O69+M69+K69+I69+G69+E69+C69</f>
        <v>50</v>
      </c>
      <c r="AB69" s="80"/>
    </row>
    <row r="70" spans="1:28" s="13" customFormat="1" ht="24" customHeight="1" x14ac:dyDescent="0.2">
      <c r="A70" s="79"/>
      <c r="B70" s="93" t="s">
        <v>345</v>
      </c>
      <c r="C70" s="94">
        <f>'４・５ページ'!E22+'４・５ページ'!E23+'４・５ページ'!E24+'４・５ページ'!E25</f>
        <v>0</v>
      </c>
      <c r="D70" s="95">
        <f>C70</f>
        <v>0</v>
      </c>
      <c r="E70" s="96">
        <v>4</v>
      </c>
      <c r="F70" s="95">
        <f>E70+D70</f>
        <v>4</v>
      </c>
      <c r="G70" s="96">
        <v>2</v>
      </c>
      <c r="H70" s="95">
        <f>G70+F70</f>
        <v>6</v>
      </c>
      <c r="I70" s="96">
        <v>3</v>
      </c>
      <c r="J70" s="95">
        <f>I70+H70</f>
        <v>9</v>
      </c>
      <c r="K70" s="96">
        <v>5</v>
      </c>
      <c r="L70" s="95">
        <f>K70+J70</f>
        <v>14</v>
      </c>
      <c r="M70" s="96">
        <v>4</v>
      </c>
      <c r="N70" s="95">
        <f>M70+L70</f>
        <v>18</v>
      </c>
      <c r="O70" s="96">
        <v>13</v>
      </c>
      <c r="P70" s="95">
        <f>O70+N70</f>
        <v>31</v>
      </c>
      <c r="Q70" s="96">
        <v>17</v>
      </c>
      <c r="R70" s="95">
        <f>Q70+P70</f>
        <v>48</v>
      </c>
      <c r="S70" s="96">
        <v>4</v>
      </c>
      <c r="T70" s="95">
        <f>S70+R70</f>
        <v>52</v>
      </c>
      <c r="U70" s="96">
        <v>4</v>
      </c>
      <c r="V70" s="95">
        <f>U70+T70</f>
        <v>56</v>
      </c>
      <c r="W70" s="96">
        <v>5</v>
      </c>
      <c r="X70" s="95">
        <f>W70+V70</f>
        <v>61</v>
      </c>
      <c r="Y70" s="96">
        <v>6</v>
      </c>
      <c r="Z70" s="95">
        <f>Y70+X70</f>
        <v>67</v>
      </c>
      <c r="AA70" s="97">
        <f>MAX(D70,F70,H70,J70,L70,N70,P70,R70,T70,V70,X70,Z70)</f>
        <v>67</v>
      </c>
      <c r="AB70" s="80"/>
    </row>
    <row r="71" spans="1:28" s="13" customFormat="1" ht="24" customHeight="1" thickBot="1" x14ac:dyDescent="0.25">
      <c r="A71" s="79"/>
      <c r="B71" s="98"/>
      <c r="C71" s="99">
        <f>D70-D69</f>
        <v>-1</v>
      </c>
      <c r="D71" s="100">
        <f>IF(C70="","",D70/D69)</f>
        <v>0</v>
      </c>
      <c r="E71" s="101">
        <f>IF(E70="","",F70-F69)</f>
        <v>3</v>
      </c>
      <c r="F71" s="100">
        <f>IF(E70="","",F70/F69)</f>
        <v>4</v>
      </c>
      <c r="G71" s="101">
        <f>IF(G70="","",H70-H69)</f>
        <v>5</v>
      </c>
      <c r="H71" s="100">
        <f>IF(G70="","",H70/H69)</f>
        <v>6</v>
      </c>
      <c r="I71" s="101">
        <f>IF(I70="","",J70-J69)</f>
        <v>4</v>
      </c>
      <c r="J71" s="100">
        <f>IF(I70="","",J70/J69)</f>
        <v>1.8</v>
      </c>
      <c r="K71" s="101">
        <f>IF(K70="","",L70-L69)</f>
        <v>2</v>
      </c>
      <c r="L71" s="100">
        <f>IF(K70="","",L70/L69)</f>
        <v>1.1666666666666667</v>
      </c>
      <c r="M71" s="101">
        <f>IF(M70="","",N70-N69)</f>
        <v>-2</v>
      </c>
      <c r="N71" s="100">
        <f>IF(M70="","",N70/N69)</f>
        <v>0.9</v>
      </c>
      <c r="O71" s="101">
        <f>IF(O70="","",P70-P69)</f>
        <v>4</v>
      </c>
      <c r="P71" s="100">
        <f>IF(O70="","",P70/P69)</f>
        <v>1.1481481481481481</v>
      </c>
      <c r="Q71" s="101">
        <f>IF(Q70="","",R70-R69)</f>
        <v>14</v>
      </c>
      <c r="R71" s="100">
        <f>IF(Q70="","",R70/R69)</f>
        <v>1.411764705882353</v>
      </c>
      <c r="S71" s="101">
        <f>IF(S70="","",T70-T69)</f>
        <v>13</v>
      </c>
      <c r="T71" s="100">
        <f>IF(S70="","",T70/T69)</f>
        <v>1.3333333333333333</v>
      </c>
      <c r="U71" s="101">
        <f>IF(U70="","",V70-V69)</f>
        <v>14</v>
      </c>
      <c r="V71" s="100">
        <f>IF(U70="","",V70/V69)</f>
        <v>1.3333333333333333</v>
      </c>
      <c r="W71" s="101">
        <f>IF(W70="","",X70-X69)</f>
        <v>14</v>
      </c>
      <c r="X71" s="100">
        <f>IF(W70="","",X70/X69)</f>
        <v>1.2978723404255319</v>
      </c>
      <c r="Y71" s="101">
        <f>IF(Y70="","",Z70-Z69)</f>
        <v>17</v>
      </c>
      <c r="Z71" s="100">
        <f>IF(Y70="","",Z70/Z69)</f>
        <v>1.34</v>
      </c>
      <c r="AA71" s="102">
        <f>AA70/AA69</f>
        <v>1.34</v>
      </c>
      <c r="AB71" s="80"/>
    </row>
    <row r="72" spans="1:28" s="13" customFormat="1" ht="24" customHeight="1" x14ac:dyDescent="0.2">
      <c r="A72" s="79"/>
      <c r="B72" s="88"/>
      <c r="C72" s="153">
        <v>0</v>
      </c>
      <c r="D72" s="154">
        <v>0</v>
      </c>
      <c r="E72" s="155">
        <v>1</v>
      </c>
      <c r="F72" s="154">
        <v>1</v>
      </c>
      <c r="G72" s="155">
        <v>5</v>
      </c>
      <c r="H72" s="154">
        <v>6</v>
      </c>
      <c r="I72" s="155">
        <v>10</v>
      </c>
      <c r="J72" s="154">
        <v>16</v>
      </c>
      <c r="K72" s="155">
        <v>7</v>
      </c>
      <c r="L72" s="154">
        <v>23</v>
      </c>
      <c r="M72" s="155">
        <v>13</v>
      </c>
      <c r="N72" s="154">
        <v>36</v>
      </c>
      <c r="O72" s="155">
        <v>6</v>
      </c>
      <c r="P72" s="154">
        <v>42</v>
      </c>
      <c r="Q72" s="155">
        <v>4</v>
      </c>
      <c r="R72" s="154">
        <v>46</v>
      </c>
      <c r="S72" s="155">
        <v>7</v>
      </c>
      <c r="T72" s="154">
        <v>53</v>
      </c>
      <c r="U72" s="155">
        <v>4</v>
      </c>
      <c r="V72" s="154">
        <v>57</v>
      </c>
      <c r="W72" s="155">
        <v>3</v>
      </c>
      <c r="X72" s="154">
        <v>60</v>
      </c>
      <c r="Y72" s="155">
        <v>3</v>
      </c>
      <c r="Z72" s="156">
        <v>63</v>
      </c>
      <c r="AA72" s="110">
        <f>+Y72+W72+U72+S72+Q72+O72+M72+K72+I72+G72+E72+C72</f>
        <v>63</v>
      </c>
      <c r="AB72" s="80"/>
    </row>
    <row r="73" spans="1:28" s="13" customFormat="1" ht="24" customHeight="1" x14ac:dyDescent="0.2">
      <c r="A73" s="79"/>
      <c r="B73" s="93" t="s">
        <v>124</v>
      </c>
      <c r="C73" s="94">
        <f>'４・５ページ'!E26+'４・５ページ'!E27+'４・５ページ'!E28+'４・５ページ'!E29</f>
        <v>1</v>
      </c>
      <c r="D73" s="95">
        <f>C73</f>
        <v>1</v>
      </c>
      <c r="E73" s="96">
        <v>2</v>
      </c>
      <c r="F73" s="95">
        <f>E73+D73</f>
        <v>3</v>
      </c>
      <c r="G73" s="96">
        <v>3</v>
      </c>
      <c r="H73" s="95">
        <f>G73+F73</f>
        <v>6</v>
      </c>
      <c r="I73" s="96">
        <v>1</v>
      </c>
      <c r="J73" s="95">
        <f>I73+H73</f>
        <v>7</v>
      </c>
      <c r="K73" s="96">
        <v>8</v>
      </c>
      <c r="L73" s="95">
        <f>K73+J73</f>
        <v>15</v>
      </c>
      <c r="M73" s="96">
        <v>7</v>
      </c>
      <c r="N73" s="95">
        <f>M73+L73</f>
        <v>22</v>
      </c>
      <c r="O73" s="96">
        <v>10</v>
      </c>
      <c r="P73" s="95">
        <f>O73+N73</f>
        <v>32</v>
      </c>
      <c r="Q73" s="96">
        <v>3</v>
      </c>
      <c r="R73" s="95">
        <f>Q73+P73</f>
        <v>35</v>
      </c>
      <c r="S73" s="96">
        <v>8</v>
      </c>
      <c r="T73" s="95">
        <f>S73+R73</f>
        <v>43</v>
      </c>
      <c r="U73" s="96">
        <v>4</v>
      </c>
      <c r="V73" s="95">
        <f>T73+U73</f>
        <v>47</v>
      </c>
      <c r="W73" s="96">
        <v>3</v>
      </c>
      <c r="X73" s="95">
        <f>W73+V73</f>
        <v>50</v>
      </c>
      <c r="Y73" s="96">
        <v>3</v>
      </c>
      <c r="Z73" s="95">
        <f>Y73+X73</f>
        <v>53</v>
      </c>
      <c r="AA73" s="97">
        <f>MAX(D73,F73,H73,J73,L73,N73,P73,R73,T73,V73,X73,Z73)</f>
        <v>53</v>
      </c>
      <c r="AB73" s="80"/>
    </row>
    <row r="74" spans="1:28" s="13" customFormat="1" ht="24" customHeight="1" thickBot="1" x14ac:dyDescent="0.25">
      <c r="A74" s="79"/>
      <c r="B74" s="98"/>
      <c r="C74" s="99">
        <f>D73-D72</f>
        <v>1</v>
      </c>
      <c r="D74" s="323" t="e">
        <f>IF(C73="","",D73/D72)</f>
        <v>#DIV/0!</v>
      </c>
      <c r="E74" s="101">
        <f>IF(E73="","",F73-F72)</f>
        <v>2</v>
      </c>
      <c r="F74" s="100">
        <f>IF(E73="","",F73/F72)</f>
        <v>3</v>
      </c>
      <c r="G74" s="101">
        <f>IF(G73="","",H73-H72)</f>
        <v>0</v>
      </c>
      <c r="H74" s="100">
        <f>IF(G73="","",H73/H72)</f>
        <v>1</v>
      </c>
      <c r="I74" s="101">
        <f>IF(I73="","",J73-J72)</f>
        <v>-9</v>
      </c>
      <c r="J74" s="100">
        <f>IF(I73="","",J73/J72)</f>
        <v>0.4375</v>
      </c>
      <c r="K74" s="101">
        <f>IF(K73="","",L73-L72)</f>
        <v>-8</v>
      </c>
      <c r="L74" s="100">
        <f>IF(K73="","",L73/L72)</f>
        <v>0.65217391304347827</v>
      </c>
      <c r="M74" s="101">
        <f>IF(M73="","",N73-N72)</f>
        <v>-14</v>
      </c>
      <c r="N74" s="100">
        <f>IF(M73="","",N73/N72)</f>
        <v>0.61111111111111116</v>
      </c>
      <c r="O74" s="101">
        <f>IF(O73="","",P73-P72)</f>
        <v>-10</v>
      </c>
      <c r="P74" s="100">
        <f>IF(O73="","",P73/P72)</f>
        <v>0.76190476190476186</v>
      </c>
      <c r="Q74" s="101">
        <f>IF(Q73="","",R73-R72)</f>
        <v>-11</v>
      </c>
      <c r="R74" s="100">
        <f>IF(Q73="","",R73/R72)</f>
        <v>0.76086956521739135</v>
      </c>
      <c r="S74" s="101">
        <f>IF(S73="","",T73-T72)</f>
        <v>-10</v>
      </c>
      <c r="T74" s="100">
        <f>IF(S73="","",T73/T72)</f>
        <v>0.81132075471698117</v>
      </c>
      <c r="U74" s="101">
        <f>IF(U73="","",V73-V72)</f>
        <v>-10</v>
      </c>
      <c r="V74" s="100">
        <f>IF(U73="","",V73/V72)</f>
        <v>0.82456140350877194</v>
      </c>
      <c r="W74" s="101">
        <f>IF(W73="","",X73-X72)</f>
        <v>-10</v>
      </c>
      <c r="X74" s="100">
        <f>IF(W73="","",X73/X72)</f>
        <v>0.83333333333333337</v>
      </c>
      <c r="Y74" s="101">
        <f>IF(Y73="","",Z73-Z72)</f>
        <v>-10</v>
      </c>
      <c r="Z74" s="100">
        <f>IF(Y73="","",Z73/Z72)</f>
        <v>0.84126984126984128</v>
      </c>
      <c r="AA74" s="102">
        <f>AA73/AA72</f>
        <v>0.84126984126984128</v>
      </c>
      <c r="AB74" s="80"/>
    </row>
    <row r="75" spans="1:28" s="13" customFormat="1" ht="24" customHeight="1" x14ac:dyDescent="0.2">
      <c r="A75" s="79"/>
      <c r="B75" s="88"/>
      <c r="C75" s="153">
        <v>2</v>
      </c>
      <c r="D75" s="154">
        <v>2</v>
      </c>
      <c r="E75" s="155">
        <v>6</v>
      </c>
      <c r="F75" s="154">
        <v>8</v>
      </c>
      <c r="G75" s="155">
        <v>2</v>
      </c>
      <c r="H75" s="154">
        <v>10</v>
      </c>
      <c r="I75" s="155">
        <v>10</v>
      </c>
      <c r="J75" s="154">
        <v>20</v>
      </c>
      <c r="K75" s="155">
        <v>8</v>
      </c>
      <c r="L75" s="154">
        <v>28</v>
      </c>
      <c r="M75" s="155">
        <v>15</v>
      </c>
      <c r="N75" s="154">
        <v>43</v>
      </c>
      <c r="O75" s="155">
        <v>9</v>
      </c>
      <c r="P75" s="154">
        <v>52</v>
      </c>
      <c r="Q75" s="155">
        <v>5</v>
      </c>
      <c r="R75" s="154">
        <v>57</v>
      </c>
      <c r="S75" s="155">
        <v>5</v>
      </c>
      <c r="T75" s="154">
        <v>62</v>
      </c>
      <c r="U75" s="155">
        <v>5</v>
      </c>
      <c r="V75" s="154">
        <v>67</v>
      </c>
      <c r="W75" s="155">
        <v>7</v>
      </c>
      <c r="X75" s="154">
        <v>74</v>
      </c>
      <c r="Y75" s="155">
        <v>6</v>
      </c>
      <c r="Z75" s="156">
        <v>80</v>
      </c>
      <c r="AA75" s="110">
        <f>+Y75+W75+U75+S75+Q75+O75+M75+K75+I75+G75+E75+C75</f>
        <v>80</v>
      </c>
      <c r="AB75" s="80"/>
    </row>
    <row r="76" spans="1:28" s="13" customFormat="1" ht="24" customHeight="1" x14ac:dyDescent="0.2">
      <c r="A76" s="79"/>
      <c r="B76" s="93" t="s">
        <v>125</v>
      </c>
      <c r="C76" s="94">
        <f>'４・５ページ'!E30+'４・５ページ'!E31+'４・５ページ'!E32</f>
        <v>8</v>
      </c>
      <c r="D76" s="95">
        <f>C76</f>
        <v>8</v>
      </c>
      <c r="E76" s="96">
        <v>5</v>
      </c>
      <c r="F76" s="95">
        <f>E76+D76</f>
        <v>13</v>
      </c>
      <c r="G76" s="96">
        <v>3</v>
      </c>
      <c r="H76" s="95">
        <f>G76+F76</f>
        <v>16</v>
      </c>
      <c r="I76" s="96">
        <v>5</v>
      </c>
      <c r="J76" s="95">
        <f>I76+H76</f>
        <v>21</v>
      </c>
      <c r="K76" s="96">
        <v>11</v>
      </c>
      <c r="L76" s="95">
        <f>K76+J76</f>
        <v>32</v>
      </c>
      <c r="M76" s="96">
        <v>4</v>
      </c>
      <c r="N76" s="95">
        <f>M76+L76</f>
        <v>36</v>
      </c>
      <c r="O76" s="96">
        <v>3</v>
      </c>
      <c r="P76" s="95">
        <f>O76+N76</f>
        <v>39</v>
      </c>
      <c r="Q76" s="96">
        <v>15</v>
      </c>
      <c r="R76" s="95">
        <f>Q76+P76</f>
        <v>54</v>
      </c>
      <c r="S76" s="96">
        <v>5</v>
      </c>
      <c r="T76" s="95">
        <f>S76+R76</f>
        <v>59</v>
      </c>
      <c r="U76" s="96">
        <v>5</v>
      </c>
      <c r="V76" s="95">
        <f>U76+T76</f>
        <v>64</v>
      </c>
      <c r="W76" s="96">
        <v>7</v>
      </c>
      <c r="X76" s="95">
        <f>W76+V76</f>
        <v>71</v>
      </c>
      <c r="Y76" s="96">
        <v>5</v>
      </c>
      <c r="Z76" s="95">
        <f>Y76+X76</f>
        <v>76</v>
      </c>
      <c r="AA76" s="97">
        <f>MAX(D76,F76,H76,J76,L76,N76,P76,R76,T76,V76,X76,Z76)</f>
        <v>76</v>
      </c>
      <c r="AB76" s="80"/>
    </row>
    <row r="77" spans="1:28" s="13" customFormat="1" ht="24" customHeight="1" thickBot="1" x14ac:dyDescent="0.25">
      <c r="A77" s="79"/>
      <c r="B77" s="98"/>
      <c r="C77" s="99">
        <f>D76-D75</f>
        <v>6</v>
      </c>
      <c r="D77" s="100">
        <f>D76/D75</f>
        <v>4</v>
      </c>
      <c r="E77" s="101">
        <f>IF(E76="","",F76-F75)</f>
        <v>5</v>
      </c>
      <c r="F77" s="100">
        <f>IF(E76="","",F76/F75)</f>
        <v>1.625</v>
      </c>
      <c r="G77" s="101">
        <f>IF(G76="","",H76-H75)</f>
        <v>6</v>
      </c>
      <c r="H77" s="100">
        <f>IF(G76="","",H76/H75)</f>
        <v>1.6</v>
      </c>
      <c r="I77" s="101">
        <f>IF(I76="","",J76-J75)</f>
        <v>1</v>
      </c>
      <c r="J77" s="100">
        <f>IF(I76="","",J76/J75)</f>
        <v>1.05</v>
      </c>
      <c r="K77" s="101">
        <f>IF(K76="","",L76-L75)</f>
        <v>4</v>
      </c>
      <c r="L77" s="100">
        <f>IF(K76="","",L76/L75)</f>
        <v>1.1428571428571428</v>
      </c>
      <c r="M77" s="101">
        <f>IF(M76="","",N76-N75)</f>
        <v>-7</v>
      </c>
      <c r="N77" s="100">
        <f>IF(M76="","",N76/N75)</f>
        <v>0.83720930232558144</v>
      </c>
      <c r="O77" s="101">
        <f>IF(O76="","",P76-P75)</f>
        <v>-13</v>
      </c>
      <c r="P77" s="100">
        <f>IF(O76="","",P76/P75)</f>
        <v>0.75</v>
      </c>
      <c r="Q77" s="101">
        <f>IF(Q76="","",R76-R75)</f>
        <v>-3</v>
      </c>
      <c r="R77" s="100">
        <f>IF(Q76="","",R76/R75)</f>
        <v>0.94736842105263153</v>
      </c>
      <c r="S77" s="101">
        <f>IF(S76="","",T76-T75)</f>
        <v>-3</v>
      </c>
      <c r="T77" s="100">
        <f>IF(S76="","",T76/T75)</f>
        <v>0.95161290322580649</v>
      </c>
      <c r="U77" s="101">
        <f>IF(U76="","",V76-V75)</f>
        <v>-3</v>
      </c>
      <c r="V77" s="100">
        <f>IF(U76="","",V76/V75)</f>
        <v>0.95522388059701491</v>
      </c>
      <c r="W77" s="101">
        <f>IF(W76="","",X76-X75)</f>
        <v>-3</v>
      </c>
      <c r="X77" s="100">
        <f>IF(W76="","",X76/X75)</f>
        <v>0.95945945945945943</v>
      </c>
      <c r="Y77" s="101">
        <f>IF(Y76="","",Z76-Z75)</f>
        <v>-4</v>
      </c>
      <c r="Z77" s="100">
        <f>IF(Y76="","",Z76/Z75)</f>
        <v>0.95</v>
      </c>
      <c r="AA77" s="102">
        <f>AA76/AA75</f>
        <v>0.95</v>
      </c>
      <c r="AB77" s="80"/>
    </row>
    <row r="78" spans="1:28" s="13" customFormat="1" ht="24" customHeight="1" x14ac:dyDescent="0.2">
      <c r="A78" s="79"/>
      <c r="B78" s="88"/>
      <c r="C78" s="153">
        <v>2</v>
      </c>
      <c r="D78" s="154">
        <v>2</v>
      </c>
      <c r="E78" s="155">
        <v>5</v>
      </c>
      <c r="F78" s="154">
        <v>7</v>
      </c>
      <c r="G78" s="155">
        <v>2</v>
      </c>
      <c r="H78" s="154">
        <v>9</v>
      </c>
      <c r="I78" s="155">
        <v>4</v>
      </c>
      <c r="J78" s="154">
        <v>13</v>
      </c>
      <c r="K78" s="155">
        <v>12</v>
      </c>
      <c r="L78" s="154">
        <v>25</v>
      </c>
      <c r="M78" s="155">
        <v>7</v>
      </c>
      <c r="N78" s="154">
        <v>32</v>
      </c>
      <c r="O78" s="155">
        <v>26</v>
      </c>
      <c r="P78" s="154">
        <v>58</v>
      </c>
      <c r="Q78" s="155">
        <v>14</v>
      </c>
      <c r="R78" s="154">
        <v>72</v>
      </c>
      <c r="S78" s="155">
        <v>12</v>
      </c>
      <c r="T78" s="154">
        <v>84</v>
      </c>
      <c r="U78" s="155">
        <v>8</v>
      </c>
      <c r="V78" s="154">
        <v>92</v>
      </c>
      <c r="W78" s="155">
        <v>9</v>
      </c>
      <c r="X78" s="154">
        <v>101</v>
      </c>
      <c r="Y78" s="155">
        <v>25</v>
      </c>
      <c r="Z78" s="156">
        <v>126</v>
      </c>
      <c r="AA78" s="110">
        <f>+Y78+W78+U78+S78+Q78+O78+M78+K78+I78+G78+E78+C78</f>
        <v>126</v>
      </c>
      <c r="AB78" s="80"/>
    </row>
    <row r="79" spans="1:28" s="13" customFormat="1" ht="24" customHeight="1" x14ac:dyDescent="0.2">
      <c r="A79" s="79"/>
      <c r="B79" s="93" t="s">
        <v>126</v>
      </c>
      <c r="C79" s="94">
        <f>'４・５ページ'!E36+'４・５ページ'!E37+'４・５ページ'!E38+'４・５ページ'!E39</f>
        <v>0</v>
      </c>
      <c r="D79" s="95">
        <f>C79</f>
        <v>0</v>
      </c>
      <c r="E79" s="96">
        <v>3</v>
      </c>
      <c r="F79" s="95">
        <f>E79+D79</f>
        <v>3</v>
      </c>
      <c r="G79" s="96">
        <v>6</v>
      </c>
      <c r="H79" s="95">
        <f>G79+F79</f>
        <v>9</v>
      </c>
      <c r="I79" s="96">
        <v>5</v>
      </c>
      <c r="J79" s="95">
        <f>I79+H79</f>
        <v>14</v>
      </c>
      <c r="K79" s="96">
        <v>3</v>
      </c>
      <c r="L79" s="95">
        <f>K79+J79</f>
        <v>17</v>
      </c>
      <c r="M79" s="96">
        <v>6</v>
      </c>
      <c r="N79" s="95">
        <f>M79+L79</f>
        <v>23</v>
      </c>
      <c r="O79" s="96">
        <v>5</v>
      </c>
      <c r="P79" s="95">
        <f>N79+O79</f>
        <v>28</v>
      </c>
      <c r="Q79" s="96">
        <v>4</v>
      </c>
      <c r="R79" s="95">
        <f>Q79+P79</f>
        <v>32</v>
      </c>
      <c r="S79" s="96">
        <v>13</v>
      </c>
      <c r="T79" s="95">
        <f>S79+R79</f>
        <v>45</v>
      </c>
      <c r="U79" s="96">
        <v>2</v>
      </c>
      <c r="V79" s="95">
        <f>U79+T79</f>
        <v>47</v>
      </c>
      <c r="W79" s="96">
        <v>1</v>
      </c>
      <c r="X79" s="95">
        <f>W79+V79</f>
        <v>48</v>
      </c>
      <c r="Y79" s="96">
        <v>2</v>
      </c>
      <c r="Z79" s="95">
        <f>Y79+X79</f>
        <v>50</v>
      </c>
      <c r="AA79" s="97">
        <f>MAX(D79,F79,H79,J79,L79,N79,P79,R79,T79,V79,X79,Z79)</f>
        <v>50</v>
      </c>
      <c r="AB79" s="80"/>
    </row>
    <row r="80" spans="1:28" s="13" customFormat="1" ht="24" customHeight="1" thickBot="1" x14ac:dyDescent="0.25">
      <c r="A80" s="79"/>
      <c r="B80" s="98"/>
      <c r="C80" s="99">
        <f>D79-D78</f>
        <v>-2</v>
      </c>
      <c r="D80" s="100">
        <f>IF(C79="","",D79/D78)</f>
        <v>0</v>
      </c>
      <c r="E80" s="101">
        <f>IF(E79="","",F79-F78)</f>
        <v>-4</v>
      </c>
      <c r="F80" s="100">
        <f>IF(E79="","",F79/F78)</f>
        <v>0.42857142857142855</v>
      </c>
      <c r="G80" s="101">
        <f>IF(G79="","",H79-H78)</f>
        <v>0</v>
      </c>
      <c r="H80" s="100">
        <f>IF(G79="","",H79/H78)</f>
        <v>1</v>
      </c>
      <c r="I80" s="101">
        <f>IF(I79="","",J79-J78)</f>
        <v>1</v>
      </c>
      <c r="J80" s="100">
        <f>IF(I79="","",J79/J78)</f>
        <v>1.0769230769230769</v>
      </c>
      <c r="K80" s="101">
        <f>IF(K79="","",L79-L78)</f>
        <v>-8</v>
      </c>
      <c r="L80" s="100">
        <f>IF(K79="","",L79/L78)</f>
        <v>0.68</v>
      </c>
      <c r="M80" s="101">
        <f>IF(M79="","",N79-N78)</f>
        <v>-9</v>
      </c>
      <c r="N80" s="100">
        <f>IF(M79="","",N79/N78)</f>
        <v>0.71875</v>
      </c>
      <c r="O80" s="101">
        <f>IF(O79="","",P79-P78)</f>
        <v>-30</v>
      </c>
      <c r="P80" s="100">
        <f>IF(O79="","",P79/P78)</f>
        <v>0.48275862068965519</v>
      </c>
      <c r="Q80" s="101">
        <f>IF(Q79="","",R79-R78)</f>
        <v>-40</v>
      </c>
      <c r="R80" s="100">
        <f>IF(Q79="","",R79/R78)</f>
        <v>0.44444444444444442</v>
      </c>
      <c r="S80" s="101">
        <f>IF(S79="","",T79-T78)</f>
        <v>-39</v>
      </c>
      <c r="T80" s="100">
        <f>IF(S79="","",T79/T78)</f>
        <v>0.5357142857142857</v>
      </c>
      <c r="U80" s="101">
        <f>IF(U79="","",V79-V78)</f>
        <v>-45</v>
      </c>
      <c r="V80" s="100">
        <f>IF(U79="","",V79/V78)</f>
        <v>0.51086956521739135</v>
      </c>
      <c r="W80" s="101">
        <f>IF(W79="","",X79-X78)</f>
        <v>-53</v>
      </c>
      <c r="X80" s="100">
        <f>IF(W79="","",X79/X78)</f>
        <v>0.47524752475247523</v>
      </c>
      <c r="Y80" s="101">
        <f>IF(Y79="","",Z79-Z78)</f>
        <v>-76</v>
      </c>
      <c r="Z80" s="100">
        <f>IF(Y79="","",Z79/Z78)</f>
        <v>0.3968253968253968</v>
      </c>
      <c r="AA80" s="102">
        <f>AA79/AA78</f>
        <v>0.3968253968253968</v>
      </c>
      <c r="AB80" s="80"/>
    </row>
    <row r="81" spans="1:28" s="13" customFormat="1" ht="24" customHeight="1" x14ac:dyDescent="0.2">
      <c r="A81" s="79"/>
      <c r="B81" s="88"/>
      <c r="C81" s="153">
        <v>19</v>
      </c>
      <c r="D81" s="154">
        <v>19</v>
      </c>
      <c r="E81" s="155">
        <v>18</v>
      </c>
      <c r="F81" s="154">
        <v>37</v>
      </c>
      <c r="G81" s="155">
        <v>36</v>
      </c>
      <c r="H81" s="154">
        <v>73</v>
      </c>
      <c r="I81" s="155">
        <v>26</v>
      </c>
      <c r="J81" s="154">
        <v>99</v>
      </c>
      <c r="K81" s="155">
        <v>37</v>
      </c>
      <c r="L81" s="154">
        <v>136</v>
      </c>
      <c r="M81" s="155">
        <v>34</v>
      </c>
      <c r="N81" s="154">
        <v>170</v>
      </c>
      <c r="O81" s="155">
        <v>11</v>
      </c>
      <c r="P81" s="154">
        <v>181</v>
      </c>
      <c r="Q81" s="155">
        <v>24</v>
      </c>
      <c r="R81" s="154">
        <v>205</v>
      </c>
      <c r="S81" s="155">
        <v>20</v>
      </c>
      <c r="T81" s="154">
        <v>225</v>
      </c>
      <c r="U81" s="155">
        <v>33</v>
      </c>
      <c r="V81" s="154">
        <v>258</v>
      </c>
      <c r="W81" s="155">
        <v>30</v>
      </c>
      <c r="X81" s="154">
        <v>288</v>
      </c>
      <c r="Y81" s="155">
        <v>65</v>
      </c>
      <c r="Z81" s="156">
        <v>353</v>
      </c>
      <c r="AA81" s="110">
        <f>+Y81+W81+U81+S81+Q81+O81+M81+K81+I81+G81+E81+C81</f>
        <v>353</v>
      </c>
      <c r="AB81" s="80"/>
    </row>
    <row r="82" spans="1:28" s="13" customFormat="1" ht="24" customHeight="1" x14ac:dyDescent="0.2">
      <c r="A82" s="79"/>
      <c r="B82" s="93" t="s">
        <v>346</v>
      </c>
      <c r="C82" s="94">
        <f>'４・５ページ'!E40+'４・５ページ'!E41+'４・５ページ'!E42+'４・５ページ'!E43</f>
        <v>24</v>
      </c>
      <c r="D82" s="95">
        <f>C82</f>
        <v>24</v>
      </c>
      <c r="E82" s="96">
        <v>28</v>
      </c>
      <c r="F82" s="95">
        <f>E82+D82</f>
        <v>52</v>
      </c>
      <c r="G82" s="96">
        <v>21</v>
      </c>
      <c r="H82" s="95">
        <f>G82+F82</f>
        <v>73</v>
      </c>
      <c r="I82" s="96">
        <v>46</v>
      </c>
      <c r="J82" s="95">
        <f>I82+H82</f>
        <v>119</v>
      </c>
      <c r="K82" s="96">
        <v>25</v>
      </c>
      <c r="L82" s="95">
        <f>K82+J82</f>
        <v>144</v>
      </c>
      <c r="M82" s="96">
        <v>30</v>
      </c>
      <c r="N82" s="95">
        <f>M82+L82</f>
        <v>174</v>
      </c>
      <c r="O82" s="96">
        <v>61</v>
      </c>
      <c r="P82" s="95">
        <f>O82+N82</f>
        <v>235</v>
      </c>
      <c r="Q82" s="96">
        <v>29</v>
      </c>
      <c r="R82" s="95">
        <f>Q82+P82</f>
        <v>264</v>
      </c>
      <c r="S82" s="96">
        <v>28</v>
      </c>
      <c r="T82" s="95">
        <f>S82+R82</f>
        <v>292</v>
      </c>
      <c r="U82" s="96">
        <v>17</v>
      </c>
      <c r="V82" s="95">
        <f>U82+T82</f>
        <v>309</v>
      </c>
      <c r="W82" s="96">
        <v>57</v>
      </c>
      <c r="X82" s="95">
        <f>W82+V82</f>
        <v>366</v>
      </c>
      <c r="Y82" s="96">
        <v>20</v>
      </c>
      <c r="Z82" s="95">
        <f>Y82+X82</f>
        <v>386</v>
      </c>
      <c r="AA82" s="97">
        <f>MAX(D82,F82,H82,J82,L82,N82,P82,R82,T82,V82,X82,Z82)</f>
        <v>386</v>
      </c>
      <c r="AB82" s="80"/>
    </row>
    <row r="83" spans="1:28" s="13" customFormat="1" ht="24" customHeight="1" thickBot="1" x14ac:dyDescent="0.25">
      <c r="A83" s="79"/>
      <c r="B83" s="98"/>
      <c r="C83" s="99">
        <f>D82-D81</f>
        <v>5</v>
      </c>
      <c r="D83" s="100">
        <f>D82/D81</f>
        <v>1.263157894736842</v>
      </c>
      <c r="E83" s="101">
        <f>IF(E82="","",F82-F81)</f>
        <v>15</v>
      </c>
      <c r="F83" s="100">
        <f>IF(E82="","",F82/F81)</f>
        <v>1.4054054054054055</v>
      </c>
      <c r="G83" s="101">
        <f>IF(G82="","",H82-H81)</f>
        <v>0</v>
      </c>
      <c r="H83" s="100">
        <f>IF(G82="","",H82/H81)</f>
        <v>1</v>
      </c>
      <c r="I83" s="101">
        <f>IF(I82="","",J82-J81)</f>
        <v>20</v>
      </c>
      <c r="J83" s="100">
        <f>IF(I82="","",J82/J81)</f>
        <v>1.202020202020202</v>
      </c>
      <c r="K83" s="101">
        <f>IF(K82="","",L82-L81)</f>
        <v>8</v>
      </c>
      <c r="L83" s="100">
        <f>IF(K82="","",L82/L81)</f>
        <v>1.0588235294117647</v>
      </c>
      <c r="M83" s="101">
        <f>IF(M82="","",N82-N81)</f>
        <v>4</v>
      </c>
      <c r="N83" s="100">
        <f>IF(M82="","",N82/N81)</f>
        <v>1.0235294117647058</v>
      </c>
      <c r="O83" s="101">
        <f>IF(O82="","",P82-P81)</f>
        <v>54</v>
      </c>
      <c r="P83" s="100">
        <f>IF(O82="","",P82/P81)</f>
        <v>1.298342541436464</v>
      </c>
      <c r="Q83" s="101">
        <f>IF(Q82="","",R82-R81)</f>
        <v>59</v>
      </c>
      <c r="R83" s="100">
        <f>IF(Q82="","",R82/R81)</f>
        <v>1.2878048780487805</v>
      </c>
      <c r="S83" s="101">
        <f>IF(S82="","",T82-T81)</f>
        <v>67</v>
      </c>
      <c r="T83" s="100">
        <f>IF(S82="","",T82/T81)</f>
        <v>1.2977777777777777</v>
      </c>
      <c r="U83" s="101">
        <f>IF(U82="","",V82-V81)</f>
        <v>51</v>
      </c>
      <c r="V83" s="100">
        <f>IF(U82="","",V82/V81)</f>
        <v>1.1976744186046511</v>
      </c>
      <c r="W83" s="101">
        <f>IF(W82="","",X82-X81)</f>
        <v>78</v>
      </c>
      <c r="X83" s="100">
        <f>IF(W82="","",X82/X81)</f>
        <v>1.2708333333333333</v>
      </c>
      <c r="Y83" s="101">
        <f>IF(Y82="","",Z82-Z81)</f>
        <v>33</v>
      </c>
      <c r="Z83" s="100">
        <f>IF(Y82="","",Z82/Z81)</f>
        <v>1.0934844192634561</v>
      </c>
      <c r="AA83" s="102">
        <f>AA82/AA81</f>
        <v>1.0934844192634561</v>
      </c>
      <c r="AB83" s="80"/>
    </row>
    <row r="84" spans="1:28" s="13" customFormat="1" ht="24" customHeight="1" x14ac:dyDescent="0.2">
      <c r="A84" s="79"/>
      <c r="B84" s="88"/>
      <c r="C84" s="153">
        <v>7</v>
      </c>
      <c r="D84" s="154">
        <v>7</v>
      </c>
      <c r="E84" s="155">
        <v>12</v>
      </c>
      <c r="F84" s="154">
        <v>19</v>
      </c>
      <c r="G84" s="155">
        <v>5</v>
      </c>
      <c r="H84" s="154">
        <v>24</v>
      </c>
      <c r="I84" s="155">
        <v>11</v>
      </c>
      <c r="J84" s="154">
        <v>35</v>
      </c>
      <c r="K84" s="155">
        <v>6</v>
      </c>
      <c r="L84" s="154">
        <v>41</v>
      </c>
      <c r="M84" s="155">
        <v>15</v>
      </c>
      <c r="N84" s="154">
        <v>56</v>
      </c>
      <c r="O84" s="155">
        <v>8</v>
      </c>
      <c r="P84" s="154">
        <v>64</v>
      </c>
      <c r="Q84" s="155">
        <v>4</v>
      </c>
      <c r="R84" s="154">
        <v>68</v>
      </c>
      <c r="S84" s="155">
        <v>10</v>
      </c>
      <c r="T84" s="154">
        <v>78</v>
      </c>
      <c r="U84" s="155">
        <v>22</v>
      </c>
      <c r="V84" s="154">
        <v>100</v>
      </c>
      <c r="W84" s="155">
        <v>13</v>
      </c>
      <c r="X84" s="154">
        <v>113</v>
      </c>
      <c r="Y84" s="155">
        <v>6</v>
      </c>
      <c r="Z84" s="156">
        <v>119</v>
      </c>
      <c r="AA84" s="110">
        <f>+Y84+W84+U84+S84+Q84+O84+M84+K84+I84+G84+E84+C84</f>
        <v>119</v>
      </c>
      <c r="AB84" s="80"/>
    </row>
    <row r="85" spans="1:28" s="13" customFormat="1" ht="24" customHeight="1" x14ac:dyDescent="0.2">
      <c r="A85" s="79"/>
      <c r="B85" s="93" t="s">
        <v>127</v>
      </c>
      <c r="C85" s="94">
        <f>'４・５ページ'!E44+'４・５ページ'!E45+'４・５ページ'!E46+'４・５ページ'!E47</f>
        <v>8</v>
      </c>
      <c r="D85" s="95">
        <f>C85</f>
        <v>8</v>
      </c>
      <c r="E85" s="96">
        <v>4</v>
      </c>
      <c r="F85" s="95">
        <f>E85+D85</f>
        <v>12</v>
      </c>
      <c r="G85" s="96">
        <v>4</v>
      </c>
      <c r="H85" s="95">
        <f>G85+F85</f>
        <v>16</v>
      </c>
      <c r="I85" s="96">
        <v>10</v>
      </c>
      <c r="J85" s="95">
        <f>I85+H85</f>
        <v>26</v>
      </c>
      <c r="K85" s="96">
        <v>22</v>
      </c>
      <c r="L85" s="95">
        <f>K85+J85</f>
        <v>48</v>
      </c>
      <c r="M85" s="96">
        <v>24</v>
      </c>
      <c r="N85" s="95">
        <f>M85+L85</f>
        <v>72</v>
      </c>
      <c r="O85" s="96">
        <v>11</v>
      </c>
      <c r="P85" s="95">
        <f>O85+N85</f>
        <v>83</v>
      </c>
      <c r="Q85" s="96">
        <v>17</v>
      </c>
      <c r="R85" s="95">
        <f>Q85+P85</f>
        <v>100</v>
      </c>
      <c r="S85" s="96">
        <v>4</v>
      </c>
      <c r="T85" s="95">
        <f>S85+R85</f>
        <v>104</v>
      </c>
      <c r="U85" s="96">
        <v>7</v>
      </c>
      <c r="V85" s="95">
        <f>U85+T85</f>
        <v>111</v>
      </c>
      <c r="W85" s="96">
        <v>18</v>
      </c>
      <c r="X85" s="95">
        <f>W85+V85</f>
        <v>129</v>
      </c>
      <c r="Y85" s="96">
        <v>10</v>
      </c>
      <c r="Z85" s="95">
        <f>Y85+X85</f>
        <v>139</v>
      </c>
      <c r="AA85" s="97">
        <f>MAX(D85,F85,H85,J85,L85,N85,P85,R85,T85,V85,X85,Z85)</f>
        <v>139</v>
      </c>
      <c r="AB85" s="80"/>
    </row>
    <row r="86" spans="1:28" s="13" customFormat="1" ht="24" customHeight="1" thickBot="1" x14ac:dyDescent="0.25">
      <c r="A86" s="79"/>
      <c r="B86" s="98"/>
      <c r="C86" s="99">
        <f>D85-D84</f>
        <v>1</v>
      </c>
      <c r="D86" s="100">
        <f>D85/D84</f>
        <v>1.1428571428571428</v>
      </c>
      <c r="E86" s="101">
        <f>IF(E85="","",F85-F84)</f>
        <v>-7</v>
      </c>
      <c r="F86" s="100">
        <f>IF(E85="","",F85/F84)</f>
        <v>0.63157894736842102</v>
      </c>
      <c r="G86" s="101">
        <f>IF(G85="","",H85-H84)</f>
        <v>-8</v>
      </c>
      <c r="H86" s="100">
        <f>IF(G85="","",H85/H84)</f>
        <v>0.66666666666666663</v>
      </c>
      <c r="I86" s="101">
        <f>IF(I85="","",J85-J84)</f>
        <v>-9</v>
      </c>
      <c r="J86" s="100">
        <f>IF(I85="","",J85/J84)</f>
        <v>0.74285714285714288</v>
      </c>
      <c r="K86" s="101">
        <f>IF(K85="","",L85-L84)</f>
        <v>7</v>
      </c>
      <c r="L86" s="100">
        <f>IF(K85="","",L85/L84)</f>
        <v>1.1707317073170731</v>
      </c>
      <c r="M86" s="101">
        <f>IF(M85="","",N85-N84)</f>
        <v>16</v>
      </c>
      <c r="N86" s="100">
        <f>IF(M85="","",N85/N84)</f>
        <v>1.2857142857142858</v>
      </c>
      <c r="O86" s="101">
        <f>IF(O85="","",P85-P84)</f>
        <v>19</v>
      </c>
      <c r="P86" s="100">
        <f>IF(O85="","",P85/P84)</f>
        <v>1.296875</v>
      </c>
      <c r="Q86" s="101">
        <f>IF(Q85="","",R85-R84)</f>
        <v>32</v>
      </c>
      <c r="R86" s="100">
        <f>IF(Q85="","",R85/R84)</f>
        <v>1.4705882352941178</v>
      </c>
      <c r="S86" s="101">
        <f>IF(S85="","",T85-T84)</f>
        <v>26</v>
      </c>
      <c r="T86" s="100">
        <f>IF(S85="","",T85/T84)</f>
        <v>1.3333333333333333</v>
      </c>
      <c r="U86" s="101">
        <f>IF(U85="","",V85-V84)</f>
        <v>11</v>
      </c>
      <c r="V86" s="100">
        <f>IF(U85="","",V85/V84)</f>
        <v>1.1100000000000001</v>
      </c>
      <c r="W86" s="101">
        <f>IF(W85="","",X85-X84)</f>
        <v>16</v>
      </c>
      <c r="X86" s="100">
        <f>IF(W85="","",X85/X84)</f>
        <v>1.1415929203539823</v>
      </c>
      <c r="Y86" s="101">
        <f>IF(Y85="","",Z85-Z84)</f>
        <v>20</v>
      </c>
      <c r="Z86" s="100">
        <f>IF(Y85="","",Z85/Z84)</f>
        <v>1.1680672268907564</v>
      </c>
      <c r="AA86" s="102">
        <f>AA85/AA84</f>
        <v>1.1680672268907564</v>
      </c>
      <c r="AB86" s="80"/>
    </row>
    <row r="87" spans="1:28" s="13" customFormat="1" ht="24" customHeight="1" x14ac:dyDescent="0.2">
      <c r="A87" s="79"/>
      <c r="B87" s="88"/>
      <c r="C87" s="153">
        <v>7</v>
      </c>
      <c r="D87" s="154">
        <v>7</v>
      </c>
      <c r="E87" s="155">
        <v>12</v>
      </c>
      <c r="F87" s="154">
        <v>19</v>
      </c>
      <c r="G87" s="155">
        <v>8</v>
      </c>
      <c r="H87" s="154">
        <v>27</v>
      </c>
      <c r="I87" s="155">
        <v>14</v>
      </c>
      <c r="J87" s="154">
        <v>41</v>
      </c>
      <c r="K87" s="155">
        <v>10</v>
      </c>
      <c r="L87" s="154">
        <v>51</v>
      </c>
      <c r="M87" s="155">
        <v>13</v>
      </c>
      <c r="N87" s="154">
        <v>64</v>
      </c>
      <c r="O87" s="155">
        <v>10</v>
      </c>
      <c r="P87" s="154">
        <v>74</v>
      </c>
      <c r="Q87" s="155">
        <v>20</v>
      </c>
      <c r="R87" s="154">
        <v>94</v>
      </c>
      <c r="S87" s="155">
        <v>6</v>
      </c>
      <c r="T87" s="154">
        <v>100</v>
      </c>
      <c r="U87" s="155">
        <v>7</v>
      </c>
      <c r="V87" s="154">
        <v>107</v>
      </c>
      <c r="W87" s="155">
        <v>10</v>
      </c>
      <c r="X87" s="154">
        <v>117</v>
      </c>
      <c r="Y87" s="155">
        <v>7</v>
      </c>
      <c r="Z87" s="156">
        <v>124</v>
      </c>
      <c r="AA87" s="110">
        <f>+Y87+W87+U87+S87+Q87+O87+M87+K87+I87+G87+E87+C87</f>
        <v>124</v>
      </c>
      <c r="AB87" s="80"/>
    </row>
    <row r="88" spans="1:28" s="13" customFormat="1" ht="24" customHeight="1" x14ac:dyDescent="0.2">
      <c r="A88" s="79"/>
      <c r="B88" s="93" t="s">
        <v>128</v>
      </c>
      <c r="C88" s="94">
        <f>'４・５ページ'!E48+'４・５ページ'!E49+'４・５ページ'!E50+'４・５ページ'!E51+'４・５ページ'!E52</f>
        <v>6</v>
      </c>
      <c r="D88" s="95">
        <f>C88</f>
        <v>6</v>
      </c>
      <c r="E88" s="96">
        <v>5</v>
      </c>
      <c r="F88" s="95">
        <f>E88+D88</f>
        <v>11</v>
      </c>
      <c r="G88" s="96">
        <v>13</v>
      </c>
      <c r="H88" s="95">
        <f>G88+F88</f>
        <v>24</v>
      </c>
      <c r="I88" s="96">
        <v>6</v>
      </c>
      <c r="J88" s="95">
        <f>I88+H88</f>
        <v>30</v>
      </c>
      <c r="K88" s="96">
        <v>13</v>
      </c>
      <c r="L88" s="95">
        <f>K88+J88</f>
        <v>43</v>
      </c>
      <c r="M88" s="96">
        <v>22</v>
      </c>
      <c r="N88" s="95">
        <f>M88+L88</f>
        <v>65</v>
      </c>
      <c r="O88" s="96">
        <v>7</v>
      </c>
      <c r="P88" s="95">
        <f>O88+N88</f>
        <v>72</v>
      </c>
      <c r="Q88" s="96">
        <v>19</v>
      </c>
      <c r="R88" s="95">
        <f>Q88+P88</f>
        <v>91</v>
      </c>
      <c r="S88" s="96">
        <v>10</v>
      </c>
      <c r="T88" s="95">
        <f>S88+R88</f>
        <v>101</v>
      </c>
      <c r="U88" s="96">
        <v>9</v>
      </c>
      <c r="V88" s="95">
        <f>U88+T88</f>
        <v>110</v>
      </c>
      <c r="W88" s="96">
        <v>10</v>
      </c>
      <c r="X88" s="95">
        <f>W88+V88</f>
        <v>120</v>
      </c>
      <c r="Y88" s="96">
        <v>7</v>
      </c>
      <c r="Z88" s="95">
        <f>Y88+X88</f>
        <v>127</v>
      </c>
      <c r="AA88" s="97">
        <f>MAX(D88,F88,H88,J88,L88,N88,P88,R88,T88,V88,X88,Z88)</f>
        <v>127</v>
      </c>
      <c r="AB88" s="80"/>
    </row>
    <row r="89" spans="1:28" s="13" customFormat="1" ht="24" customHeight="1" thickBot="1" x14ac:dyDescent="0.25">
      <c r="A89" s="79"/>
      <c r="B89" s="98"/>
      <c r="C89" s="99">
        <f>D88-D87</f>
        <v>-1</v>
      </c>
      <c r="D89" s="100">
        <f>D88/D87</f>
        <v>0.8571428571428571</v>
      </c>
      <c r="E89" s="101">
        <f>IF(E88="","",F88-F87)</f>
        <v>-8</v>
      </c>
      <c r="F89" s="100">
        <f>IF(E88="","",F88/F87)</f>
        <v>0.57894736842105265</v>
      </c>
      <c r="G89" s="101">
        <f>IF(G88="","",H88-H87)</f>
        <v>-3</v>
      </c>
      <c r="H89" s="100">
        <f>IF(G88="","",H88/H87)</f>
        <v>0.88888888888888884</v>
      </c>
      <c r="I89" s="101">
        <f>IF(I88="","",J88-J87)</f>
        <v>-11</v>
      </c>
      <c r="J89" s="100">
        <f>IF(I88="","",J88/J87)</f>
        <v>0.73170731707317072</v>
      </c>
      <c r="K89" s="101">
        <f>IF(K88="","",L88-L87)</f>
        <v>-8</v>
      </c>
      <c r="L89" s="100">
        <f>IF(K88="","",L88/L87)</f>
        <v>0.84313725490196079</v>
      </c>
      <c r="M89" s="101">
        <f>IF(M88="","",N88-N87)</f>
        <v>1</v>
      </c>
      <c r="N89" s="100">
        <f>IF(M88="","",N88/N87)</f>
        <v>1.015625</v>
      </c>
      <c r="O89" s="101">
        <f>IF(O88="","",P88-P87)</f>
        <v>-2</v>
      </c>
      <c r="P89" s="100">
        <f>IF(O88="","",P88/P87)</f>
        <v>0.97297297297297303</v>
      </c>
      <c r="Q89" s="101">
        <f>IF(Q88="","",R88-R87)</f>
        <v>-3</v>
      </c>
      <c r="R89" s="100">
        <f>IF(Q88="","",R88/R87)</f>
        <v>0.96808510638297873</v>
      </c>
      <c r="S89" s="101">
        <f>IF(S88="","",T88-T87)</f>
        <v>1</v>
      </c>
      <c r="T89" s="100">
        <f>IF(S88="","",T88/T87)</f>
        <v>1.01</v>
      </c>
      <c r="U89" s="101">
        <f>IF(U88="","",V88-V87)</f>
        <v>3</v>
      </c>
      <c r="V89" s="100">
        <f>IF(U88="","",V88/V87)</f>
        <v>1.02803738317757</v>
      </c>
      <c r="W89" s="101">
        <f>IF(W88="","",X88-X87)</f>
        <v>3</v>
      </c>
      <c r="X89" s="100">
        <f>IF(W88="","",X88/X87)</f>
        <v>1.0256410256410255</v>
      </c>
      <c r="Y89" s="101">
        <f>IF(Y88="","",Z88-Z87)</f>
        <v>3</v>
      </c>
      <c r="Z89" s="100">
        <f>IF(Y88="","",Z88/Z87)</f>
        <v>1.0241935483870968</v>
      </c>
      <c r="AA89" s="102">
        <f>AA88/AA87</f>
        <v>1.0241935483870968</v>
      </c>
      <c r="AB89" s="80"/>
    </row>
    <row r="90" spans="1:28" s="13" customFormat="1" ht="24" customHeight="1" x14ac:dyDescent="0.2">
      <c r="A90" s="79"/>
      <c r="B90" s="88"/>
      <c r="C90" s="157">
        <v>8</v>
      </c>
      <c r="D90" s="154">
        <v>8</v>
      </c>
      <c r="E90" s="158">
        <v>3</v>
      </c>
      <c r="F90" s="154">
        <v>11</v>
      </c>
      <c r="G90" s="158">
        <v>11</v>
      </c>
      <c r="H90" s="154">
        <v>22</v>
      </c>
      <c r="I90" s="158">
        <v>6</v>
      </c>
      <c r="J90" s="154">
        <v>28</v>
      </c>
      <c r="K90" s="158">
        <v>7</v>
      </c>
      <c r="L90" s="154">
        <v>35</v>
      </c>
      <c r="M90" s="158">
        <v>12</v>
      </c>
      <c r="N90" s="154">
        <v>47</v>
      </c>
      <c r="O90" s="158">
        <v>47</v>
      </c>
      <c r="P90" s="154">
        <v>94</v>
      </c>
      <c r="Q90" s="158">
        <v>13</v>
      </c>
      <c r="R90" s="154">
        <v>107</v>
      </c>
      <c r="S90" s="158">
        <v>18</v>
      </c>
      <c r="T90" s="154">
        <v>125</v>
      </c>
      <c r="U90" s="158">
        <v>8</v>
      </c>
      <c r="V90" s="154">
        <v>133</v>
      </c>
      <c r="W90" s="158">
        <v>8</v>
      </c>
      <c r="X90" s="154">
        <v>141</v>
      </c>
      <c r="Y90" s="158">
        <v>7</v>
      </c>
      <c r="Z90" s="156">
        <v>148</v>
      </c>
      <c r="AA90" s="110">
        <f>+Y90+W90+U90+S90+Q90+O90+M90+K90+I90+G90+E90+C90</f>
        <v>148</v>
      </c>
      <c r="AB90" s="80"/>
    </row>
    <row r="91" spans="1:28" s="13" customFormat="1" ht="24" customHeight="1" x14ac:dyDescent="0.2">
      <c r="A91" s="79"/>
      <c r="B91" s="93" t="s">
        <v>129</v>
      </c>
      <c r="C91" s="131">
        <f>'４・５ページ'!E53+'４・５ページ'!E54</f>
        <v>6</v>
      </c>
      <c r="D91" s="95">
        <f>C91</f>
        <v>6</v>
      </c>
      <c r="E91" s="132">
        <v>10</v>
      </c>
      <c r="F91" s="95">
        <f>E91+D91</f>
        <v>16</v>
      </c>
      <c r="G91" s="132">
        <v>20</v>
      </c>
      <c r="H91" s="95">
        <f>G91+F91</f>
        <v>36</v>
      </c>
      <c r="I91" s="132">
        <v>27</v>
      </c>
      <c r="J91" s="95">
        <f>I91+H91</f>
        <v>63</v>
      </c>
      <c r="K91" s="132">
        <v>7</v>
      </c>
      <c r="L91" s="95">
        <f>K91+J91</f>
        <v>70</v>
      </c>
      <c r="M91" s="132">
        <v>15</v>
      </c>
      <c r="N91" s="95">
        <f>M91+L91</f>
        <v>85</v>
      </c>
      <c r="O91" s="132">
        <v>34</v>
      </c>
      <c r="P91" s="95">
        <f>O91+N91</f>
        <v>119</v>
      </c>
      <c r="Q91" s="132">
        <v>9</v>
      </c>
      <c r="R91" s="95">
        <f>Q91+P91</f>
        <v>128</v>
      </c>
      <c r="S91" s="132">
        <v>12</v>
      </c>
      <c r="T91" s="95">
        <f>S91+R91</f>
        <v>140</v>
      </c>
      <c r="U91" s="132">
        <v>19</v>
      </c>
      <c r="V91" s="95">
        <f>U91+T91</f>
        <v>159</v>
      </c>
      <c r="W91" s="132">
        <v>9</v>
      </c>
      <c r="X91" s="95">
        <f>W91+V91</f>
        <v>168</v>
      </c>
      <c r="Y91" s="132">
        <v>57</v>
      </c>
      <c r="Z91" s="95">
        <f>Y91+X91</f>
        <v>225</v>
      </c>
      <c r="AA91" s="97">
        <f>MAX(D91,F91,H91,J91,L91,N91,P91,R91,T91,V91,X91,Z91)</f>
        <v>225</v>
      </c>
      <c r="AB91" s="80"/>
    </row>
    <row r="92" spans="1:28" s="13" customFormat="1" ht="24" customHeight="1" thickBot="1" x14ac:dyDescent="0.25">
      <c r="A92" s="79"/>
      <c r="B92" s="98"/>
      <c r="C92" s="99">
        <f>D91-D90</f>
        <v>-2</v>
      </c>
      <c r="D92" s="100">
        <f>D91/D90</f>
        <v>0.75</v>
      </c>
      <c r="E92" s="101">
        <f>IF(E91="","",F91-F90)</f>
        <v>5</v>
      </c>
      <c r="F92" s="100">
        <f>IF(E91="","",F91/F90)</f>
        <v>1.4545454545454546</v>
      </c>
      <c r="G92" s="101">
        <f>IF(G91="","",H91-H90)</f>
        <v>14</v>
      </c>
      <c r="H92" s="100">
        <f>IF(G91="","",H91/H90)</f>
        <v>1.6363636363636365</v>
      </c>
      <c r="I92" s="101">
        <f>IF(I91="","",J91-J90)</f>
        <v>35</v>
      </c>
      <c r="J92" s="100">
        <f>IF(I91="","",J91/J90)</f>
        <v>2.25</v>
      </c>
      <c r="K92" s="101">
        <f>IF(K91="","",L91-L90)</f>
        <v>35</v>
      </c>
      <c r="L92" s="100">
        <f>IF(K91="","",L91/L90)</f>
        <v>2</v>
      </c>
      <c r="M92" s="101">
        <f>IF(M91="","",N91-N90)</f>
        <v>38</v>
      </c>
      <c r="N92" s="100">
        <f>IF(M91="","",N91/N90)</f>
        <v>1.8085106382978724</v>
      </c>
      <c r="O92" s="101">
        <f>IF(O91="","",P91-P90)</f>
        <v>25</v>
      </c>
      <c r="P92" s="100">
        <f>IF(O91="","",P91/P90)</f>
        <v>1.2659574468085106</v>
      </c>
      <c r="Q92" s="101">
        <f>IF(Q91="","",R91-R90)</f>
        <v>21</v>
      </c>
      <c r="R92" s="100">
        <f>IF(Q91="","",R91/R90)</f>
        <v>1.1962616822429906</v>
      </c>
      <c r="S92" s="101">
        <f>IF(S91="","",T91-T90)</f>
        <v>15</v>
      </c>
      <c r="T92" s="100">
        <f>IF(S91="","",T91/T90)</f>
        <v>1.1200000000000001</v>
      </c>
      <c r="U92" s="101">
        <f>IF(U91="","",V91-V90)</f>
        <v>26</v>
      </c>
      <c r="V92" s="100">
        <f>IF(U91="","",V91/V90)</f>
        <v>1.1954887218045114</v>
      </c>
      <c r="W92" s="101">
        <f>IF(W91="","",X91-X90)</f>
        <v>27</v>
      </c>
      <c r="X92" s="100">
        <f>IF(W91="","",X91/X90)</f>
        <v>1.1914893617021276</v>
      </c>
      <c r="Y92" s="101">
        <f>IF(Y91="","",Z91-Z90)</f>
        <v>77</v>
      </c>
      <c r="Z92" s="100">
        <f>IF(Y91="","",Z91/Z90)</f>
        <v>1.5202702702702702</v>
      </c>
      <c r="AA92" s="102">
        <f>AA91/AA90</f>
        <v>1.5202702702702702</v>
      </c>
      <c r="AB92" s="80"/>
    </row>
    <row r="93" spans="1:28" s="13" customFormat="1" ht="24" customHeight="1" x14ac:dyDescent="0.2">
      <c r="A93" s="79"/>
      <c r="B93" s="88"/>
      <c r="C93" s="159">
        <v>5</v>
      </c>
      <c r="D93" s="160">
        <v>5</v>
      </c>
      <c r="E93" s="161">
        <v>3</v>
      </c>
      <c r="F93" s="160">
        <v>8</v>
      </c>
      <c r="G93" s="161">
        <v>3</v>
      </c>
      <c r="H93" s="160">
        <v>11</v>
      </c>
      <c r="I93" s="161">
        <v>7</v>
      </c>
      <c r="J93" s="160">
        <v>18</v>
      </c>
      <c r="K93" s="161">
        <v>2</v>
      </c>
      <c r="L93" s="160">
        <v>20</v>
      </c>
      <c r="M93" s="161">
        <v>4</v>
      </c>
      <c r="N93" s="160">
        <v>24</v>
      </c>
      <c r="O93" s="161">
        <v>4</v>
      </c>
      <c r="P93" s="160">
        <v>28</v>
      </c>
      <c r="Q93" s="161">
        <v>2</v>
      </c>
      <c r="R93" s="160">
        <v>30</v>
      </c>
      <c r="S93" s="161">
        <v>3</v>
      </c>
      <c r="T93" s="160">
        <v>33</v>
      </c>
      <c r="U93" s="161">
        <v>6</v>
      </c>
      <c r="V93" s="160">
        <v>39</v>
      </c>
      <c r="W93" s="161">
        <v>4</v>
      </c>
      <c r="X93" s="160">
        <v>43</v>
      </c>
      <c r="Y93" s="161">
        <v>42</v>
      </c>
      <c r="Z93" s="162">
        <v>85</v>
      </c>
      <c r="AA93" s="110">
        <f>+Y93+W93+U93+S93+Q93+O93+M93+K93+I93+G93+E93+C93</f>
        <v>85</v>
      </c>
      <c r="AB93" s="80"/>
    </row>
    <row r="94" spans="1:28" s="13" customFormat="1" ht="24" customHeight="1" x14ac:dyDescent="0.2">
      <c r="A94" s="79"/>
      <c r="B94" s="93" t="s">
        <v>130</v>
      </c>
      <c r="C94" s="131">
        <f>'４・５ページ'!E55+'４・５ページ'!E56+'４・５ページ'!E57+'４・５ページ'!E58+'４・５ページ'!E59+'４・５ページ'!E60+'４・５ページ'!E61+'４・５ページ'!E62</f>
        <v>29</v>
      </c>
      <c r="D94" s="95">
        <f>C94</f>
        <v>29</v>
      </c>
      <c r="E94" s="132">
        <v>42</v>
      </c>
      <c r="F94" s="95">
        <f>E94+D94</f>
        <v>71</v>
      </c>
      <c r="G94" s="132">
        <v>27</v>
      </c>
      <c r="H94" s="95">
        <f>G94+F94</f>
        <v>98</v>
      </c>
      <c r="I94" s="132">
        <v>12</v>
      </c>
      <c r="J94" s="95">
        <f>I94+H94</f>
        <v>110</v>
      </c>
      <c r="K94" s="132">
        <v>8</v>
      </c>
      <c r="L94" s="95">
        <f>K94+J94</f>
        <v>118</v>
      </c>
      <c r="M94" s="132">
        <v>20</v>
      </c>
      <c r="N94" s="95">
        <f>M94+L94</f>
        <v>138</v>
      </c>
      <c r="O94" s="132">
        <v>41</v>
      </c>
      <c r="P94" s="95">
        <f>O94+N94</f>
        <v>179</v>
      </c>
      <c r="Q94" s="132">
        <v>4</v>
      </c>
      <c r="R94" s="95">
        <f>Q94+P94</f>
        <v>183</v>
      </c>
      <c r="S94" s="132">
        <v>34</v>
      </c>
      <c r="T94" s="95">
        <f>S94+R94</f>
        <v>217</v>
      </c>
      <c r="U94" s="132">
        <v>7</v>
      </c>
      <c r="V94" s="95">
        <f>U94+T94</f>
        <v>224</v>
      </c>
      <c r="W94" s="132">
        <v>19</v>
      </c>
      <c r="X94" s="95">
        <f>W94+V94</f>
        <v>243</v>
      </c>
      <c r="Y94" s="132">
        <v>43</v>
      </c>
      <c r="Z94" s="95">
        <f>Y94+X94</f>
        <v>286</v>
      </c>
      <c r="AA94" s="97">
        <f>MAX(D94,F94,H94,J94,L94,N94,P94,R94,T94,V94,X94,Z94)</f>
        <v>286</v>
      </c>
      <c r="AB94" s="80"/>
    </row>
    <row r="95" spans="1:28" s="13" customFormat="1" ht="24" customHeight="1" thickBot="1" x14ac:dyDescent="0.25">
      <c r="A95" s="79"/>
      <c r="B95" s="98"/>
      <c r="C95" s="99">
        <f>D94-D93</f>
        <v>24</v>
      </c>
      <c r="D95" s="100">
        <f>D94/D93</f>
        <v>5.8</v>
      </c>
      <c r="E95" s="101">
        <f>IF(E94="","",F94-F93)</f>
        <v>63</v>
      </c>
      <c r="F95" s="100">
        <f>IF(E94="","",F94/F93)</f>
        <v>8.875</v>
      </c>
      <c r="G95" s="101">
        <f>IF(G94="","",H94-H93)</f>
        <v>87</v>
      </c>
      <c r="H95" s="100">
        <f>IF(G94="","",H94/H93)</f>
        <v>8.9090909090909083</v>
      </c>
      <c r="I95" s="101">
        <f>IF(I94="","",J94-J93)</f>
        <v>92</v>
      </c>
      <c r="J95" s="100">
        <f>IF(I94="","",J94/J93)</f>
        <v>6.1111111111111107</v>
      </c>
      <c r="K95" s="101">
        <f>IF(K94="","",L94-L93)</f>
        <v>98</v>
      </c>
      <c r="L95" s="100">
        <f>IF(K94="","",L94/L93)</f>
        <v>5.9</v>
      </c>
      <c r="M95" s="101">
        <f>IF(M94="","",N94-N93)</f>
        <v>114</v>
      </c>
      <c r="N95" s="100">
        <f>IF(M94="","",N94/N93)</f>
        <v>5.75</v>
      </c>
      <c r="O95" s="101">
        <f>IF(O94="","",P94-P93)</f>
        <v>151</v>
      </c>
      <c r="P95" s="100">
        <f>IF(O94="","",P94/P93)</f>
        <v>6.3928571428571432</v>
      </c>
      <c r="Q95" s="101">
        <f>IF(Q94="","",R94-R93)</f>
        <v>153</v>
      </c>
      <c r="R95" s="100">
        <f>IF(Q94="","",R94/R93)</f>
        <v>6.1</v>
      </c>
      <c r="S95" s="101">
        <f>IF(S94="","",T94-T93)</f>
        <v>184</v>
      </c>
      <c r="T95" s="100">
        <f>IF(S94="","",T94/T93)</f>
        <v>6.5757575757575761</v>
      </c>
      <c r="U95" s="101">
        <f>IF(U94="","",V94-V93)</f>
        <v>185</v>
      </c>
      <c r="V95" s="100">
        <f>IF(U94="","",V94/V93)</f>
        <v>5.7435897435897436</v>
      </c>
      <c r="W95" s="101">
        <f>IF(W94="","",X94-X93)</f>
        <v>200</v>
      </c>
      <c r="X95" s="100">
        <f>IF(W94="","",X94/X93)</f>
        <v>5.6511627906976747</v>
      </c>
      <c r="Y95" s="101">
        <f>IF(Y94="","",Z94-Z93)</f>
        <v>201</v>
      </c>
      <c r="Z95" s="100">
        <f>IF(Y94="","",Z94/Z93)</f>
        <v>3.3647058823529412</v>
      </c>
      <c r="AA95" s="102">
        <f>AA94/AA93</f>
        <v>3.3647058823529412</v>
      </c>
      <c r="AB95" s="80"/>
    </row>
    <row r="96" spans="1:28" s="13" customFormat="1" ht="24" customHeight="1" x14ac:dyDescent="0.2">
      <c r="A96" s="79"/>
      <c r="B96" s="88"/>
      <c r="C96" s="131">
        <f>SUM('[1]４・５ページ'!E62:E63)</f>
        <v>12</v>
      </c>
      <c r="D96" s="95">
        <f>C96</f>
        <v>12</v>
      </c>
      <c r="E96" s="132">
        <f>IF('[1]４・５ページ'!G62="","",SUM('[1]４・５ページ'!G62:G63))</f>
        <v>11</v>
      </c>
      <c r="F96" s="95">
        <f>IF(E96="","",E96+D96)</f>
        <v>23</v>
      </c>
      <c r="G96" s="132">
        <f>IF('[1]４・５ページ'!I62="","",SUM('[1]４・５ページ'!I62:I63))</f>
        <v>23</v>
      </c>
      <c r="H96" s="95">
        <f>IF(G96="","",G96+F96)</f>
        <v>46</v>
      </c>
      <c r="I96" s="132">
        <f>IF('[1]４・５ページ'!K62="","",SUM('[1]４・５ページ'!K62:K63))</f>
        <v>28</v>
      </c>
      <c r="J96" s="95">
        <f>IF(I96="","",I96+H96)</f>
        <v>74</v>
      </c>
      <c r="K96" s="132">
        <f>IF('[1]４・５ページ'!M62="","",SUM('[1]４・５ページ'!M62:M63))</f>
        <v>35</v>
      </c>
      <c r="L96" s="95">
        <f>IF(K96="","",K96+J96)</f>
        <v>109</v>
      </c>
      <c r="M96" s="132">
        <v>34</v>
      </c>
      <c r="N96" s="95">
        <f>IF(M96="","",M96+L96)</f>
        <v>143</v>
      </c>
      <c r="O96" s="132">
        <f>IF('[1]４・５ページ'!Q62="","",SUM('[1]４・５ページ'!Q62:Q63))</f>
        <v>39</v>
      </c>
      <c r="P96" s="95">
        <f>IF(O96="","",O96+N96)</f>
        <v>182</v>
      </c>
      <c r="Q96" s="132">
        <f>IF('[1]４・５ページ'!S62="","",SUM('[1]４・５ページ'!S62:S63))</f>
        <v>17</v>
      </c>
      <c r="R96" s="95">
        <f>IF(Q96="","",Q96+P96)</f>
        <v>199</v>
      </c>
      <c r="S96" s="132">
        <f>IF('[1]４・５ページ'!U62="","",SUM('[1]４・５ページ'!U62:U63))</f>
        <v>14</v>
      </c>
      <c r="T96" s="95">
        <f>IF(S96="","",S96+R96)</f>
        <v>213</v>
      </c>
      <c r="U96" s="132">
        <v>20</v>
      </c>
      <c r="V96" s="95">
        <f>IF(U96="","",U96+T96)</f>
        <v>233</v>
      </c>
      <c r="W96" s="132">
        <f>IF('[1]４・５ページ'!Y62="","",SUM('[1]４・５ページ'!Y62:Y63))</f>
        <v>19</v>
      </c>
      <c r="X96" s="95">
        <f>IF(W96="","",W96+V96)</f>
        <v>252</v>
      </c>
      <c r="Y96" s="132">
        <f>IF('[1]４・５ページ'!AA62="","",SUM('[1]４・５ページ'!AA62:AA63))</f>
        <v>6</v>
      </c>
      <c r="Z96" s="95">
        <f>IF(Y96="","",Y96+X96)</f>
        <v>258</v>
      </c>
      <c r="AA96" s="110">
        <f>+Y96+W96+U96+S96+Q96+O96+M96+K96+I96+G96+E96+C96</f>
        <v>258</v>
      </c>
      <c r="AB96" s="80"/>
    </row>
    <row r="97" spans="1:28" s="13" customFormat="1" ht="24" customHeight="1" x14ac:dyDescent="0.2">
      <c r="A97" s="79"/>
      <c r="B97" s="93" t="s">
        <v>131</v>
      </c>
      <c r="C97" s="131">
        <f>'４・５ページ'!E63+'４・５ページ'!E64</f>
        <v>9</v>
      </c>
      <c r="D97" s="95">
        <f>C97</f>
        <v>9</v>
      </c>
      <c r="E97" s="132">
        <v>8</v>
      </c>
      <c r="F97" s="95">
        <f>E97+D97</f>
        <v>17</v>
      </c>
      <c r="G97" s="132">
        <v>5</v>
      </c>
      <c r="H97" s="95">
        <f>G97+F97</f>
        <v>22</v>
      </c>
      <c r="I97" s="132">
        <v>13</v>
      </c>
      <c r="J97" s="95">
        <f>I97+H97</f>
        <v>35</v>
      </c>
      <c r="K97" s="132">
        <v>16</v>
      </c>
      <c r="L97" s="95">
        <f>K97+J97</f>
        <v>51</v>
      </c>
      <c r="M97" s="132">
        <v>13</v>
      </c>
      <c r="N97" s="95">
        <f>M97+L97</f>
        <v>64</v>
      </c>
      <c r="O97" s="132">
        <v>5</v>
      </c>
      <c r="P97" s="95">
        <f>O97+N97</f>
        <v>69</v>
      </c>
      <c r="Q97" s="132">
        <v>4</v>
      </c>
      <c r="R97" s="95">
        <f>Q97+P97</f>
        <v>73</v>
      </c>
      <c r="S97" s="132">
        <v>27</v>
      </c>
      <c r="T97" s="95">
        <f>S97+R97</f>
        <v>100</v>
      </c>
      <c r="U97" s="132">
        <v>9</v>
      </c>
      <c r="V97" s="95">
        <f>U97+T97</f>
        <v>109</v>
      </c>
      <c r="W97" s="132">
        <v>59</v>
      </c>
      <c r="X97" s="95">
        <f>W97+V97</f>
        <v>168</v>
      </c>
      <c r="Y97" s="132">
        <v>4</v>
      </c>
      <c r="Z97" s="95">
        <f>Y97+X97</f>
        <v>172</v>
      </c>
      <c r="AA97" s="97">
        <f>MAX(D97,F97,H97,J97,L97,N97,P97,R97,T97,V97,X97,Z97)</f>
        <v>172</v>
      </c>
      <c r="AB97" s="80"/>
    </row>
    <row r="98" spans="1:28" s="13" customFormat="1" ht="24" customHeight="1" thickBot="1" x14ac:dyDescent="0.25">
      <c r="A98" s="79"/>
      <c r="B98" s="98"/>
      <c r="C98" s="99">
        <f>D97-D96</f>
        <v>-3</v>
      </c>
      <c r="D98" s="100">
        <f>D97/D96</f>
        <v>0.75</v>
      </c>
      <c r="E98" s="101">
        <f>IF(E97="","",F97-F96)</f>
        <v>-6</v>
      </c>
      <c r="F98" s="100">
        <f>IF(E97="","",F97/F96)</f>
        <v>0.73913043478260865</v>
      </c>
      <c r="G98" s="101">
        <f>IF(G97="","",H97-H96)</f>
        <v>-24</v>
      </c>
      <c r="H98" s="100">
        <f>IF(G97="","",H97/H96)</f>
        <v>0.47826086956521741</v>
      </c>
      <c r="I98" s="101">
        <f>IF(I97="","",J97-J96)</f>
        <v>-39</v>
      </c>
      <c r="J98" s="100">
        <f>IF(I97="","",J97/J96)</f>
        <v>0.47297297297297297</v>
      </c>
      <c r="K98" s="101">
        <f>IF(K97="","",L97-L96)</f>
        <v>-58</v>
      </c>
      <c r="L98" s="100">
        <f>IF(K97="","",L97/L96)</f>
        <v>0.46788990825688076</v>
      </c>
      <c r="M98" s="101">
        <f>IF(M97="","",N97-N96)</f>
        <v>-79</v>
      </c>
      <c r="N98" s="100">
        <f>IF(M97="","",N97/N96)</f>
        <v>0.44755244755244755</v>
      </c>
      <c r="O98" s="101">
        <f>IF(O97="","",P97-P96)</f>
        <v>-113</v>
      </c>
      <c r="P98" s="100">
        <f>IF(O97="","",P97/P96)</f>
        <v>0.37912087912087911</v>
      </c>
      <c r="Q98" s="101">
        <f>IF(Q97="","",R97-R96)</f>
        <v>-126</v>
      </c>
      <c r="R98" s="100">
        <f>IF(Q97="","",R97/R96)</f>
        <v>0.36683417085427134</v>
      </c>
      <c r="S98" s="101">
        <f>IF(S97="","",T97-T96)</f>
        <v>-113</v>
      </c>
      <c r="T98" s="100">
        <f>IF(S97="","",T97/T96)</f>
        <v>0.46948356807511737</v>
      </c>
      <c r="U98" s="101">
        <f>IF(U97="","",V97-V96)</f>
        <v>-124</v>
      </c>
      <c r="V98" s="100">
        <f>IF(U97="","",V97/V96)</f>
        <v>0.46781115879828328</v>
      </c>
      <c r="W98" s="101">
        <f>IF(W97="","",X97-X96)</f>
        <v>-84</v>
      </c>
      <c r="X98" s="100">
        <f>IF(W97="","",X97/X96)</f>
        <v>0.66666666666666663</v>
      </c>
      <c r="Y98" s="101">
        <f>IF(Y97="","",Z97-Z96)</f>
        <v>-86</v>
      </c>
      <c r="Z98" s="100">
        <f>IF(Y97="","",Z97/Z96)</f>
        <v>0.66666666666666663</v>
      </c>
      <c r="AA98" s="102">
        <f>AA97/AA96</f>
        <v>0.66666666666666663</v>
      </c>
      <c r="AB98" s="80"/>
    </row>
    <row r="99" spans="1:28" s="13" customFormat="1" ht="24" customHeight="1" x14ac:dyDescent="0.2">
      <c r="A99" s="79"/>
      <c r="B99" s="88"/>
      <c r="C99" s="103">
        <f>C60+C63+C66+C69+C72+C75+C78+C81+C84+C87+C90+C93+C96</f>
        <v>86</v>
      </c>
      <c r="D99" s="104">
        <f>D60+D63+D66+D69+D72+D75+D78+D81+D84+D87+D90+D93+D96</f>
        <v>86</v>
      </c>
      <c r="E99" s="105">
        <f>IF(E60="","",(E60+E63+E66+E69+E72+E75+E78+E81+E84+E87+E90+E93+E96))</f>
        <v>105</v>
      </c>
      <c r="F99" s="104">
        <f>IF(E99="","",E99+D99)</f>
        <v>191</v>
      </c>
      <c r="G99" s="105">
        <f>IF(G60="","",(G60+G63+G66+G69+G72+G75+G78+G81+G84+G87+G90+G93+G96))</f>
        <v>112</v>
      </c>
      <c r="H99" s="104">
        <f>IF(G99="","",G99+F99)</f>
        <v>303</v>
      </c>
      <c r="I99" s="105">
        <f>IF(I60="","",(I60+I63+I66+I69+I72+I75+I78+I81+I84+I87+I90+I93+I96))</f>
        <v>139</v>
      </c>
      <c r="J99" s="104">
        <f>IF(I99="","",I99+H99)</f>
        <v>442</v>
      </c>
      <c r="K99" s="105">
        <f>IF(K60="","",(K60+K63+K66+K69+K72+K75+K78+K81+K84+K87+K90+K93+K96))</f>
        <v>187</v>
      </c>
      <c r="L99" s="104">
        <f>IF(K99="","",K99+J99)</f>
        <v>629</v>
      </c>
      <c r="M99" s="105">
        <f>IF(M60="","",(M60+M63+M66+M69+M72+M75+M78+M81+M84+M87+M90+M93+M96))</f>
        <v>185</v>
      </c>
      <c r="N99" s="104">
        <f>IF(M99="","",M99+L99)</f>
        <v>814</v>
      </c>
      <c r="O99" s="105">
        <f>IF(O60="","",(O60+O63+O66+O69+O72+O75+O78+O81+O84+O87+O90+O93+O96))</f>
        <v>191</v>
      </c>
      <c r="P99" s="104">
        <f>IF(O99="","",O99+N99)</f>
        <v>1005</v>
      </c>
      <c r="Q99" s="105">
        <f>IF(Q60="","",(Q60+Q63+Q66+Q69+Q72+Q75+Q78+Q81+Q84+Q87+Q90+Q93+Q96))</f>
        <v>124</v>
      </c>
      <c r="R99" s="104">
        <f>IF(Q99="","",Q99+P99)</f>
        <v>1129</v>
      </c>
      <c r="S99" s="105">
        <f>IF(S60="","",(S60+S63+S66+S69+S72+S75+S78+S81+S84+S87+S90+S93+S96))</f>
        <v>162</v>
      </c>
      <c r="T99" s="104">
        <f>IF(S99="","",S99+R99)</f>
        <v>1291</v>
      </c>
      <c r="U99" s="105">
        <f>IF(U60="","",(U60+U63+U66+U69+U72+U75+U78+U81+U84+U87+U90+U93+U96))</f>
        <v>122</v>
      </c>
      <c r="V99" s="104">
        <f>IF(U99="","",U99+T99)</f>
        <v>1413</v>
      </c>
      <c r="W99" s="105">
        <f>IF(W60="","",(W60+W63+W66+W69+W72+W75+W78+W81+W84+W87+W90+W93+W96))</f>
        <v>149</v>
      </c>
      <c r="X99" s="104">
        <f>IF(W99="","",W99+V99)</f>
        <v>1562</v>
      </c>
      <c r="Y99" s="105">
        <f>IF(Y60="","",(Y60+Y63+Y66+Y69+Y72+Y75+Y78+Y81+Y84+Y87+Y90+Y93+Y96))</f>
        <v>188</v>
      </c>
      <c r="Z99" s="104">
        <f>IF(Y99="","",Y99+X99)</f>
        <v>1750</v>
      </c>
      <c r="AA99" s="92">
        <f>Z99</f>
        <v>1750</v>
      </c>
      <c r="AB99" s="80"/>
    </row>
    <row r="100" spans="1:28" s="13" customFormat="1" ht="24" customHeight="1" x14ac:dyDescent="0.2">
      <c r="A100" s="79"/>
      <c r="B100" s="93" t="s">
        <v>113</v>
      </c>
      <c r="C100" s="131">
        <f>C61+C64+C67+C70+C73+C76+C79+C82+C85+C88+C91+C94+C97</f>
        <v>109</v>
      </c>
      <c r="D100" s="95">
        <f>C100</f>
        <v>109</v>
      </c>
      <c r="E100" s="132">
        <f>IF(E61="","",(E61+E64+E67+E70+E73+E76+E79+E82+E85+E88+E91+E94+E97))</f>
        <v>158</v>
      </c>
      <c r="F100" s="95">
        <f>IF(E100="","",E100+D100)</f>
        <v>267</v>
      </c>
      <c r="G100" s="132">
        <f>IF(G61="","",(G61+G64+G67+G70+G73+G76+G79+G82+G85+G88+G91+G94+G97))</f>
        <v>116</v>
      </c>
      <c r="H100" s="95">
        <f>IF(G100="","",G100+F100)</f>
        <v>383</v>
      </c>
      <c r="I100" s="132">
        <f>IF(I61="","",(I61+I64+I67+I70+I73+I76+I79+I82+I85+I88+I91+I94+I97))</f>
        <v>151</v>
      </c>
      <c r="J100" s="95">
        <f>IF(I100="","",I100+H100)</f>
        <v>534</v>
      </c>
      <c r="K100" s="132">
        <f>IF(K61="","",(K61+K64+K67+K70+K73+K76+K79+K82+K85+K88+K91+K94+K97))</f>
        <v>191</v>
      </c>
      <c r="L100" s="95">
        <f>IF(K100="","",K100+J100)</f>
        <v>725</v>
      </c>
      <c r="M100" s="132">
        <f>IF(M61="","",(M61+M64+M67+M70+M73+M76+M79+M82+M85+M88+M91+M94+M97))</f>
        <v>212</v>
      </c>
      <c r="N100" s="95">
        <f>IF(M100="","",M100+L100)</f>
        <v>937</v>
      </c>
      <c r="O100" s="132">
        <f>IF(O61="","",(O61+O64+O67+O70+O73+O76+O79+O82+O85+O88+O91+O94+O97))</f>
        <v>234</v>
      </c>
      <c r="P100" s="95">
        <f>IF(O100="","",O100+N100)</f>
        <v>1171</v>
      </c>
      <c r="Q100" s="132">
        <f>IF(Q61="","",(Q61+Q64+Q67+Q70+Q73+Q76+Q79+Q82+Q85+Q88+Q91+Q94+Q97))</f>
        <v>141</v>
      </c>
      <c r="R100" s="95">
        <f>IF(Q100="","",Q100+P100)</f>
        <v>1312</v>
      </c>
      <c r="S100" s="132">
        <f>IF(S61="","",(S61+S64+S67+S70+S73+S76+S79+S82+S85+S88+S91+S94+S97))</f>
        <v>210</v>
      </c>
      <c r="T100" s="95">
        <f>IF(S100="","",S100+R100)</f>
        <v>1522</v>
      </c>
      <c r="U100" s="132">
        <f>IF(U61="","",(U61+U64+U67+U70+U73+U76+U79+U82+U85+U88+U91+U94+U97))</f>
        <v>109</v>
      </c>
      <c r="V100" s="95">
        <f>IF(U100="","",U100+T100)</f>
        <v>1631</v>
      </c>
      <c r="W100" s="132">
        <f>IF(W61="","",(W61+W64+W67+W70+W73+W76+W79+W82+W85+W88+W91+W94+W97))</f>
        <v>214</v>
      </c>
      <c r="X100" s="95">
        <f>IF(W100="","",W100+V100)</f>
        <v>1845</v>
      </c>
      <c r="Y100" s="132">
        <f>IF(Y61="","",(Y61+Y64+Y67+Y70+Y73+Y76+Y79+Y82+Y85+Y88+Y91+Y94+Y97))</f>
        <v>223</v>
      </c>
      <c r="Z100" s="95">
        <f>IF(Y100="","",Y100+X100)</f>
        <v>2068</v>
      </c>
      <c r="AA100" s="97">
        <f>MAX(D100,F100,H100,J100,L100,N100,P100,R100,T100,V100,X100,Z100)</f>
        <v>2068</v>
      </c>
      <c r="AB100" s="80"/>
    </row>
    <row r="101" spans="1:28" s="13" customFormat="1" ht="24" customHeight="1" thickBot="1" x14ac:dyDescent="0.25">
      <c r="A101" s="79"/>
      <c r="B101" s="163"/>
      <c r="C101" s="138">
        <f>D100-D99</f>
        <v>23</v>
      </c>
      <c r="D101" s="139">
        <f>D100/D99</f>
        <v>1.2674418604651163</v>
      </c>
      <c r="E101" s="140">
        <f>IF(E100="","",F100-F99)</f>
        <v>76</v>
      </c>
      <c r="F101" s="139">
        <f>IF(E100="","",F100/F99)</f>
        <v>1.3979057591623036</v>
      </c>
      <c r="G101" s="140">
        <f>IF(G100="","",H100-H99)</f>
        <v>80</v>
      </c>
      <c r="H101" s="139">
        <f>IF(G100="","",H100/H99)</f>
        <v>1.2640264026402641</v>
      </c>
      <c r="I101" s="140">
        <f>IF(I100="","",J100-J99)</f>
        <v>92</v>
      </c>
      <c r="J101" s="139">
        <f>IF(I100="","",J100/J99)</f>
        <v>1.2081447963800904</v>
      </c>
      <c r="K101" s="140">
        <f>IF(K100="","",L100-L99)</f>
        <v>96</v>
      </c>
      <c r="L101" s="139">
        <f>IF(K100="","",L100/L99)</f>
        <v>1.152623211446741</v>
      </c>
      <c r="M101" s="140">
        <f>IF(M100="","",N100-N99)</f>
        <v>123</v>
      </c>
      <c r="N101" s="139">
        <f>IF(M100="","",N100/N99)</f>
        <v>1.151105651105651</v>
      </c>
      <c r="O101" s="140">
        <f>IF(O100="","",P100-P99)</f>
        <v>166</v>
      </c>
      <c r="P101" s="139">
        <f>IF(O100="","",P100/P99)</f>
        <v>1.1651741293532338</v>
      </c>
      <c r="Q101" s="140">
        <f>IF(Q100="","",R100-R99)</f>
        <v>183</v>
      </c>
      <c r="R101" s="139">
        <f>IF(Q100="","",R100/R99)</f>
        <v>1.162090345438441</v>
      </c>
      <c r="S101" s="140">
        <f>IF(S100="","",T100-T99)</f>
        <v>231</v>
      </c>
      <c r="T101" s="139">
        <f>IF(S100="","",T100/T99)</f>
        <v>1.1789310611928738</v>
      </c>
      <c r="U101" s="140">
        <f>IF(U100="","",V100-V99)</f>
        <v>218</v>
      </c>
      <c r="V101" s="139">
        <f>IF(U100="","",V100/V99)</f>
        <v>1.154281670205237</v>
      </c>
      <c r="W101" s="140">
        <f>IF(W100="","",X100-X99)</f>
        <v>283</v>
      </c>
      <c r="X101" s="139">
        <f>IF(W100="","",X100/X99)</f>
        <v>1.1811779769526249</v>
      </c>
      <c r="Y101" s="140">
        <f>IF(Y100="","",Z100-Z99)</f>
        <v>318</v>
      </c>
      <c r="Z101" s="139">
        <f>IF(Y100="","",Z100/Z99)</f>
        <v>1.1817142857142857</v>
      </c>
      <c r="AA101" s="141">
        <f>AA100/AA99</f>
        <v>1.1817142857142857</v>
      </c>
      <c r="AB101" s="80"/>
    </row>
    <row r="102" spans="1:28" s="13" customFormat="1" ht="24" customHeight="1" thickBot="1" x14ac:dyDescent="0.25">
      <c r="A102" s="79"/>
      <c r="B102" s="79"/>
      <c r="C102" s="142"/>
      <c r="D102" s="142"/>
      <c r="E102" s="142"/>
      <c r="F102" s="142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s="13" customFormat="1" ht="24" customHeight="1" x14ac:dyDescent="0.2">
      <c r="A103" s="79"/>
      <c r="B103" s="79"/>
      <c r="C103" s="143" t="s">
        <v>331</v>
      </c>
      <c r="D103" s="144"/>
      <c r="E103" s="104" t="s">
        <v>332</v>
      </c>
      <c r="F103" s="144"/>
      <c r="G103" s="145"/>
      <c r="H103" s="79"/>
      <c r="I103" s="146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s="13" customFormat="1" ht="24" customHeight="1" x14ac:dyDescent="0.2">
      <c r="A104" s="79"/>
      <c r="B104" s="79"/>
      <c r="C104" s="147" t="s">
        <v>333</v>
      </c>
      <c r="D104" s="94"/>
      <c r="E104" s="95" t="s">
        <v>334</v>
      </c>
      <c r="F104" s="94"/>
      <c r="G104" s="145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s="13" customFormat="1" ht="24" customHeight="1" thickBot="1" x14ac:dyDescent="0.25">
      <c r="A105" s="79"/>
      <c r="B105" s="79"/>
      <c r="C105" s="148" t="s">
        <v>117</v>
      </c>
      <c r="D105" s="142"/>
      <c r="E105" s="149" t="s">
        <v>118</v>
      </c>
      <c r="F105" s="142"/>
      <c r="G105" s="145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146" t="s">
        <v>132</v>
      </c>
      <c r="AB105" s="79"/>
    </row>
    <row r="106" spans="1:28" s="164" customFormat="1" ht="18.95" customHeight="1" x14ac:dyDescent="0.15"/>
    <row r="135" spans="11:15" x14ac:dyDescent="0.15">
      <c r="K135" s="312" t="s">
        <v>347</v>
      </c>
      <c r="L135" s="312" t="s">
        <v>348</v>
      </c>
      <c r="N135" s="312">
        <v>60</v>
      </c>
      <c r="O135" s="312">
        <v>6484</v>
      </c>
    </row>
    <row r="136" spans="11:15" x14ac:dyDescent="0.15">
      <c r="L136" s="312" t="s">
        <v>349</v>
      </c>
      <c r="N136" s="312">
        <v>21</v>
      </c>
      <c r="O136" s="312">
        <v>2735</v>
      </c>
    </row>
    <row r="137" spans="11:15" x14ac:dyDescent="0.15">
      <c r="L137" s="312" t="s">
        <v>350</v>
      </c>
      <c r="N137" s="312">
        <v>8</v>
      </c>
      <c r="O137" s="312">
        <v>462</v>
      </c>
    </row>
    <row r="138" spans="11:15" x14ac:dyDescent="0.15">
      <c r="L138" s="312" t="s">
        <v>351</v>
      </c>
      <c r="N138" s="312">
        <v>0</v>
      </c>
      <c r="O138" s="312">
        <v>0</v>
      </c>
    </row>
    <row r="139" spans="11:15" x14ac:dyDescent="0.15">
      <c r="L139" s="312" t="s">
        <v>352</v>
      </c>
      <c r="N139" s="312">
        <v>31</v>
      </c>
      <c r="O139" s="312">
        <v>3287</v>
      </c>
    </row>
  </sheetData>
  <mergeCells count="1">
    <mergeCell ref="B52:B53"/>
  </mergeCells>
  <phoneticPr fontId="2"/>
  <printOptions horizontalCentered="1"/>
  <pageMargins left="0.19685039370078741" right="0.19685039370078741" top="0.54" bottom="0.38" header="0.35" footer="0.21"/>
  <pageSetup paperSize="9" scale="48" fitToHeight="0" orientation="landscape" r:id="rId1"/>
  <headerFooter alignWithMargins="0"/>
  <rowBreaks count="2" manualBreakCount="2">
    <brk id="47" max="26" man="1"/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60" zoomScaleNormal="100" workbookViewId="0">
      <pane xSplit="2" ySplit="2" topLeftCell="E21" activePane="bottomRight" state="frozenSplit"/>
      <selection activeCell="X53" sqref="X53"/>
      <selection pane="topRight" activeCell="X53" sqref="X53"/>
      <selection pane="bottomLeft" activeCell="X53" sqref="X53"/>
      <selection pane="bottomRight" activeCell="AC26" sqref="AC26"/>
    </sheetView>
  </sheetViews>
  <sheetFormatPr defaultRowHeight="13.5" x14ac:dyDescent="0.15"/>
  <cols>
    <col min="1" max="1" width="5.625" customWidth="1"/>
    <col min="2" max="2" width="12.125" customWidth="1"/>
    <col min="3" max="3" width="15.875" customWidth="1"/>
    <col min="4" max="29" width="9.625" customWidth="1"/>
    <col min="30" max="30" width="5.375" customWidth="1"/>
  </cols>
  <sheetData>
    <row r="1" spans="1:30" s="13" customFormat="1" ht="21.95" customHeight="1" thickBot="1" x14ac:dyDescent="0.25">
      <c r="A1" s="79"/>
      <c r="B1" s="81" t="s">
        <v>335</v>
      </c>
      <c r="C1" s="80"/>
      <c r="D1" s="80" t="s">
        <v>133</v>
      </c>
      <c r="E1" s="80" t="s">
        <v>134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 t="s">
        <v>87</v>
      </c>
      <c r="X1" s="80"/>
      <c r="Y1" s="80"/>
      <c r="Z1" s="80"/>
      <c r="AA1" s="82"/>
      <c r="AB1" s="80" t="s">
        <v>135</v>
      </c>
      <c r="AC1" s="80"/>
      <c r="AD1" s="79"/>
    </row>
    <row r="2" spans="1:30" s="13" customFormat="1" ht="21.95" customHeight="1" thickBot="1" x14ac:dyDescent="0.25">
      <c r="A2" s="79"/>
      <c r="B2" s="165"/>
      <c r="C2" s="166" t="s">
        <v>136</v>
      </c>
      <c r="D2" s="151" t="s">
        <v>137</v>
      </c>
      <c r="E2" s="85"/>
      <c r="F2" s="86" t="s">
        <v>138</v>
      </c>
      <c r="G2" s="85"/>
      <c r="H2" s="86" t="s">
        <v>139</v>
      </c>
      <c r="I2" s="85"/>
      <c r="J2" s="86" t="s">
        <v>140</v>
      </c>
      <c r="K2" s="85"/>
      <c r="L2" s="86" t="s">
        <v>141</v>
      </c>
      <c r="M2" s="85"/>
      <c r="N2" s="86" t="s">
        <v>142</v>
      </c>
      <c r="O2" s="85"/>
      <c r="P2" s="86" t="s">
        <v>143</v>
      </c>
      <c r="Q2" s="85"/>
      <c r="R2" s="86" t="s">
        <v>144</v>
      </c>
      <c r="S2" s="85"/>
      <c r="T2" s="86" t="s">
        <v>145</v>
      </c>
      <c r="U2" s="85"/>
      <c r="V2" s="86" t="s">
        <v>146</v>
      </c>
      <c r="W2" s="85"/>
      <c r="X2" s="86" t="s">
        <v>147</v>
      </c>
      <c r="Y2" s="85"/>
      <c r="Z2" s="86" t="s">
        <v>148</v>
      </c>
      <c r="AA2" s="85"/>
      <c r="AB2" s="86" t="s">
        <v>149</v>
      </c>
      <c r="AC2" s="167"/>
      <c r="AD2" s="80"/>
    </row>
    <row r="3" spans="1:30" s="13" customFormat="1" ht="21.95" customHeight="1" x14ac:dyDescent="0.2">
      <c r="A3" s="79"/>
      <c r="B3" s="168"/>
      <c r="C3" s="169" t="s">
        <v>150</v>
      </c>
      <c r="D3" s="170">
        <v>105</v>
      </c>
      <c r="E3" s="171">
        <v>153</v>
      </c>
      <c r="F3" s="172">
        <v>154</v>
      </c>
      <c r="G3" s="173">
        <v>217</v>
      </c>
      <c r="H3" s="170">
        <v>94</v>
      </c>
      <c r="I3" s="171">
        <v>130</v>
      </c>
      <c r="J3" s="170">
        <v>67</v>
      </c>
      <c r="K3" s="171">
        <v>80</v>
      </c>
      <c r="L3" s="170">
        <v>103</v>
      </c>
      <c r="M3" s="171">
        <v>174</v>
      </c>
      <c r="N3" s="174">
        <v>165</v>
      </c>
      <c r="O3" s="94">
        <v>274</v>
      </c>
      <c r="P3" s="170">
        <v>129</v>
      </c>
      <c r="Q3" s="175">
        <v>175</v>
      </c>
      <c r="R3" s="174">
        <v>111</v>
      </c>
      <c r="S3" s="173">
        <v>161</v>
      </c>
      <c r="T3" s="170">
        <v>78</v>
      </c>
      <c r="U3" s="171">
        <v>138</v>
      </c>
      <c r="V3" s="170">
        <v>76</v>
      </c>
      <c r="W3" s="171">
        <v>132</v>
      </c>
      <c r="X3" s="170">
        <v>127</v>
      </c>
      <c r="Y3" s="171">
        <v>175</v>
      </c>
      <c r="Z3" s="170">
        <v>175</v>
      </c>
      <c r="AA3" s="171">
        <v>304</v>
      </c>
      <c r="AB3" s="176">
        <f>SUM(D3,F3,H3,J3,L3,N3,P3,R3,T3,V3,X3,Z3)</f>
        <v>1384</v>
      </c>
      <c r="AC3" s="177">
        <f>SUM(E3,G3,I3,K3,M3,O3,Q3,S3,U3,W3,Y3,AA3)</f>
        <v>2113</v>
      </c>
      <c r="AD3" s="80"/>
    </row>
    <row r="4" spans="1:30" s="13" customFormat="1" ht="21.95" customHeight="1" x14ac:dyDescent="0.2">
      <c r="A4" s="79"/>
      <c r="B4" s="168"/>
      <c r="C4" s="169" t="s">
        <v>151</v>
      </c>
      <c r="D4" s="170">
        <v>24</v>
      </c>
      <c r="E4" s="171">
        <v>26</v>
      </c>
      <c r="F4" s="170">
        <v>23</v>
      </c>
      <c r="G4" s="178">
        <v>28</v>
      </c>
      <c r="H4" s="170">
        <v>26</v>
      </c>
      <c r="I4" s="171">
        <v>29</v>
      </c>
      <c r="J4" s="170">
        <v>27</v>
      </c>
      <c r="K4" s="171">
        <v>29</v>
      </c>
      <c r="L4" s="170">
        <v>49</v>
      </c>
      <c r="M4" s="171">
        <v>61</v>
      </c>
      <c r="N4" s="179">
        <v>47</v>
      </c>
      <c r="O4" s="94">
        <v>55</v>
      </c>
      <c r="P4" s="170">
        <v>46</v>
      </c>
      <c r="Q4" s="180">
        <v>51</v>
      </c>
      <c r="R4" s="181">
        <v>49</v>
      </c>
      <c r="S4" s="182">
        <v>75</v>
      </c>
      <c r="T4" s="170">
        <v>41</v>
      </c>
      <c r="U4" s="171">
        <v>42</v>
      </c>
      <c r="V4" s="170">
        <v>97</v>
      </c>
      <c r="W4" s="171">
        <v>98</v>
      </c>
      <c r="X4" s="170">
        <v>51</v>
      </c>
      <c r="Y4" s="171">
        <v>51</v>
      </c>
      <c r="Z4" s="170">
        <v>40</v>
      </c>
      <c r="AA4" s="171">
        <v>56</v>
      </c>
      <c r="AB4" s="183">
        <f t="shared" ref="AB4:AC32" si="0">SUM(D4,F4,H4,J4,L4,N4,P4,R4,T4,V4,X4,Z4)</f>
        <v>520</v>
      </c>
      <c r="AC4" s="184">
        <f t="shared" si="0"/>
        <v>601</v>
      </c>
      <c r="AD4" s="80"/>
    </row>
    <row r="5" spans="1:30" s="13" customFormat="1" ht="21.95" customHeight="1" x14ac:dyDescent="0.2">
      <c r="A5" s="79"/>
      <c r="B5" s="168"/>
      <c r="C5" s="169" t="s">
        <v>152</v>
      </c>
      <c r="D5" s="170">
        <v>2</v>
      </c>
      <c r="E5" s="171">
        <v>42</v>
      </c>
      <c r="F5" s="170">
        <v>114</v>
      </c>
      <c r="G5" s="178">
        <v>197</v>
      </c>
      <c r="H5" s="170">
        <v>170</v>
      </c>
      <c r="I5" s="171">
        <v>312</v>
      </c>
      <c r="J5" s="170">
        <v>3</v>
      </c>
      <c r="K5" s="171">
        <v>3</v>
      </c>
      <c r="L5" s="170">
        <v>297</v>
      </c>
      <c r="M5" s="171">
        <v>511</v>
      </c>
      <c r="N5" s="179">
        <v>355</v>
      </c>
      <c r="O5" s="94">
        <v>511</v>
      </c>
      <c r="P5" s="170">
        <v>153</v>
      </c>
      <c r="Q5" s="180">
        <v>191</v>
      </c>
      <c r="R5" s="181">
        <v>211</v>
      </c>
      <c r="S5" s="182">
        <v>279</v>
      </c>
      <c r="T5" s="170">
        <v>159</v>
      </c>
      <c r="U5" s="171">
        <v>274</v>
      </c>
      <c r="V5" s="170">
        <v>216</v>
      </c>
      <c r="W5" s="171">
        <v>270</v>
      </c>
      <c r="X5" s="170">
        <v>199</v>
      </c>
      <c r="Y5" s="171">
        <v>276</v>
      </c>
      <c r="Z5" s="170">
        <v>182</v>
      </c>
      <c r="AA5" s="171">
        <v>241</v>
      </c>
      <c r="AB5" s="183">
        <f t="shared" si="0"/>
        <v>2061</v>
      </c>
      <c r="AC5" s="184">
        <f t="shared" si="0"/>
        <v>3107</v>
      </c>
      <c r="AD5" s="80"/>
    </row>
    <row r="6" spans="1:30" s="13" customFormat="1" ht="21.95" customHeight="1" x14ac:dyDescent="0.2">
      <c r="A6" s="79"/>
      <c r="B6" s="168"/>
      <c r="C6" s="169" t="s">
        <v>153</v>
      </c>
      <c r="D6" s="170">
        <v>193</v>
      </c>
      <c r="E6" s="171">
        <v>234</v>
      </c>
      <c r="F6" s="170">
        <v>186</v>
      </c>
      <c r="G6" s="178">
        <v>245</v>
      </c>
      <c r="H6" s="170">
        <v>108</v>
      </c>
      <c r="I6" s="171">
        <v>148</v>
      </c>
      <c r="J6" s="170">
        <v>207</v>
      </c>
      <c r="K6" s="171">
        <v>337</v>
      </c>
      <c r="L6" s="170">
        <v>117</v>
      </c>
      <c r="M6" s="171">
        <v>222</v>
      </c>
      <c r="N6" s="179">
        <v>131</v>
      </c>
      <c r="O6" s="94">
        <v>182</v>
      </c>
      <c r="P6" s="170">
        <v>162</v>
      </c>
      <c r="Q6" s="180">
        <v>222</v>
      </c>
      <c r="R6" s="181">
        <v>267</v>
      </c>
      <c r="S6" s="182">
        <v>378</v>
      </c>
      <c r="T6" s="170">
        <v>244</v>
      </c>
      <c r="U6" s="171">
        <v>309</v>
      </c>
      <c r="V6" s="170">
        <v>157</v>
      </c>
      <c r="W6" s="171">
        <v>210</v>
      </c>
      <c r="X6" s="170">
        <v>187</v>
      </c>
      <c r="Y6" s="171">
        <v>238</v>
      </c>
      <c r="Z6" s="170">
        <v>242</v>
      </c>
      <c r="AA6" s="171">
        <v>317</v>
      </c>
      <c r="AB6" s="183">
        <f t="shared" si="0"/>
        <v>2201</v>
      </c>
      <c r="AC6" s="184">
        <f t="shared" si="0"/>
        <v>3042</v>
      </c>
      <c r="AD6" s="80"/>
    </row>
    <row r="7" spans="1:30" s="13" customFormat="1" ht="21.95" customHeight="1" x14ac:dyDescent="0.2">
      <c r="A7" s="79"/>
      <c r="B7" s="185" t="s">
        <v>154</v>
      </c>
      <c r="C7" s="169" t="s">
        <v>155</v>
      </c>
      <c r="D7" s="170">
        <v>11</v>
      </c>
      <c r="E7" s="171">
        <v>14</v>
      </c>
      <c r="F7" s="170">
        <v>9</v>
      </c>
      <c r="G7" s="178">
        <v>11</v>
      </c>
      <c r="H7" s="170">
        <v>16</v>
      </c>
      <c r="I7" s="171">
        <v>20</v>
      </c>
      <c r="J7" s="170">
        <v>57</v>
      </c>
      <c r="K7" s="171">
        <v>59</v>
      </c>
      <c r="L7" s="170">
        <v>13</v>
      </c>
      <c r="M7" s="171">
        <v>14</v>
      </c>
      <c r="N7" s="179">
        <v>33</v>
      </c>
      <c r="O7" s="94">
        <v>35</v>
      </c>
      <c r="P7" s="170">
        <v>39</v>
      </c>
      <c r="Q7" s="180">
        <v>44</v>
      </c>
      <c r="R7" s="181">
        <v>23</v>
      </c>
      <c r="S7" s="180">
        <v>28</v>
      </c>
      <c r="T7" s="170">
        <v>20</v>
      </c>
      <c r="U7" s="171">
        <v>34</v>
      </c>
      <c r="V7" s="170">
        <v>20</v>
      </c>
      <c r="W7" s="171">
        <v>82</v>
      </c>
      <c r="X7" s="170">
        <v>33</v>
      </c>
      <c r="Y7" s="171">
        <v>34</v>
      </c>
      <c r="Z7" s="170">
        <v>10</v>
      </c>
      <c r="AA7" s="171">
        <v>12</v>
      </c>
      <c r="AB7" s="183">
        <f t="shared" si="0"/>
        <v>284</v>
      </c>
      <c r="AC7" s="184">
        <f t="shared" si="0"/>
        <v>387</v>
      </c>
      <c r="AD7" s="80"/>
    </row>
    <row r="8" spans="1:30" s="13" customFormat="1" ht="21.95" customHeight="1" x14ac:dyDescent="0.2">
      <c r="A8" s="79"/>
      <c r="B8" s="168"/>
      <c r="C8" s="169" t="s">
        <v>156</v>
      </c>
      <c r="D8" s="186">
        <v>20</v>
      </c>
      <c r="E8" s="187">
        <v>65</v>
      </c>
      <c r="F8" s="186">
        <v>18</v>
      </c>
      <c r="G8" s="182">
        <v>48</v>
      </c>
      <c r="H8" s="186">
        <v>48</v>
      </c>
      <c r="I8" s="187">
        <v>49</v>
      </c>
      <c r="J8" s="186">
        <v>25</v>
      </c>
      <c r="K8" s="187">
        <v>45</v>
      </c>
      <c r="L8" s="186">
        <v>37</v>
      </c>
      <c r="M8" s="187">
        <v>38</v>
      </c>
      <c r="N8" s="181">
        <v>29</v>
      </c>
      <c r="O8" s="188">
        <v>43</v>
      </c>
      <c r="P8" s="186">
        <v>25</v>
      </c>
      <c r="Q8" s="180">
        <v>25</v>
      </c>
      <c r="R8" s="181">
        <v>25</v>
      </c>
      <c r="S8" s="180">
        <v>27</v>
      </c>
      <c r="T8" s="186">
        <v>46</v>
      </c>
      <c r="U8" s="187">
        <v>53</v>
      </c>
      <c r="V8" s="186">
        <v>40</v>
      </c>
      <c r="W8" s="187">
        <v>41</v>
      </c>
      <c r="X8" s="186">
        <v>44</v>
      </c>
      <c r="Y8" s="187">
        <v>56</v>
      </c>
      <c r="Z8" s="186">
        <v>54</v>
      </c>
      <c r="AA8" s="189">
        <v>54</v>
      </c>
      <c r="AB8" s="183">
        <f t="shared" si="0"/>
        <v>411</v>
      </c>
      <c r="AC8" s="184">
        <f t="shared" si="0"/>
        <v>544</v>
      </c>
      <c r="AD8" s="80"/>
    </row>
    <row r="9" spans="1:30" s="13" customFormat="1" ht="21.95" customHeight="1" x14ac:dyDescent="0.2">
      <c r="A9" s="79"/>
      <c r="B9" s="168"/>
      <c r="C9" s="169" t="s">
        <v>157</v>
      </c>
      <c r="D9" s="170">
        <v>5</v>
      </c>
      <c r="E9" s="171">
        <v>5</v>
      </c>
      <c r="F9" s="170">
        <v>4</v>
      </c>
      <c r="G9" s="178">
        <v>5</v>
      </c>
      <c r="H9" s="170">
        <v>5</v>
      </c>
      <c r="I9" s="171">
        <v>6</v>
      </c>
      <c r="J9" s="170">
        <v>7</v>
      </c>
      <c r="K9" s="171">
        <v>7</v>
      </c>
      <c r="L9" s="170">
        <v>20</v>
      </c>
      <c r="M9" s="171">
        <v>22</v>
      </c>
      <c r="N9" s="179">
        <v>12</v>
      </c>
      <c r="O9" s="94">
        <v>35</v>
      </c>
      <c r="P9" s="170">
        <v>37</v>
      </c>
      <c r="Q9" s="180">
        <v>37</v>
      </c>
      <c r="R9" s="181">
        <v>13</v>
      </c>
      <c r="S9" s="180">
        <v>13</v>
      </c>
      <c r="T9" s="170">
        <v>9</v>
      </c>
      <c r="U9" s="171">
        <v>9</v>
      </c>
      <c r="V9" s="170">
        <v>10</v>
      </c>
      <c r="W9" s="171">
        <v>10</v>
      </c>
      <c r="X9" s="170">
        <v>12</v>
      </c>
      <c r="Y9" s="171">
        <v>13</v>
      </c>
      <c r="Z9" s="170">
        <v>16</v>
      </c>
      <c r="AA9" s="171">
        <v>17</v>
      </c>
      <c r="AB9" s="183">
        <f t="shared" si="0"/>
        <v>150</v>
      </c>
      <c r="AC9" s="184">
        <f t="shared" si="0"/>
        <v>179</v>
      </c>
      <c r="AD9" s="80"/>
    </row>
    <row r="10" spans="1:30" s="13" customFormat="1" ht="21.95" customHeight="1" x14ac:dyDescent="0.2">
      <c r="A10" s="79"/>
      <c r="B10" s="168"/>
      <c r="C10" s="169" t="s">
        <v>158</v>
      </c>
      <c r="D10" s="170">
        <v>24</v>
      </c>
      <c r="E10" s="171">
        <v>27</v>
      </c>
      <c r="F10" s="170">
        <v>28</v>
      </c>
      <c r="G10" s="178">
        <v>32</v>
      </c>
      <c r="H10" s="170">
        <v>59</v>
      </c>
      <c r="I10" s="171">
        <v>61</v>
      </c>
      <c r="J10" s="170">
        <v>63</v>
      </c>
      <c r="K10" s="171">
        <v>83</v>
      </c>
      <c r="L10" s="170">
        <v>44</v>
      </c>
      <c r="M10" s="171">
        <v>44</v>
      </c>
      <c r="N10" s="179">
        <v>44</v>
      </c>
      <c r="O10" s="94">
        <v>83</v>
      </c>
      <c r="P10" s="170">
        <v>53</v>
      </c>
      <c r="Q10" s="180">
        <v>68</v>
      </c>
      <c r="R10" s="181">
        <v>8</v>
      </c>
      <c r="S10" s="182">
        <v>18</v>
      </c>
      <c r="T10" s="170">
        <v>50</v>
      </c>
      <c r="U10" s="171">
        <v>81</v>
      </c>
      <c r="V10" s="170">
        <v>48</v>
      </c>
      <c r="W10" s="171">
        <v>53</v>
      </c>
      <c r="X10" s="170">
        <v>43</v>
      </c>
      <c r="Y10" s="171">
        <v>56</v>
      </c>
      <c r="Z10" s="170">
        <v>38</v>
      </c>
      <c r="AA10" s="171">
        <v>39</v>
      </c>
      <c r="AB10" s="183">
        <f t="shared" si="0"/>
        <v>502</v>
      </c>
      <c r="AC10" s="184">
        <f t="shared" si="0"/>
        <v>645</v>
      </c>
      <c r="AD10" s="80"/>
    </row>
    <row r="11" spans="1:30" s="13" customFormat="1" ht="21.95" customHeight="1" x14ac:dyDescent="0.2">
      <c r="A11" s="79"/>
      <c r="B11" s="168"/>
      <c r="C11" s="169" t="s">
        <v>159</v>
      </c>
      <c r="D11" s="170">
        <v>17</v>
      </c>
      <c r="E11" s="171">
        <v>17</v>
      </c>
      <c r="F11" s="170">
        <v>17</v>
      </c>
      <c r="G11" s="178">
        <v>32</v>
      </c>
      <c r="H11" s="170">
        <v>11</v>
      </c>
      <c r="I11" s="171">
        <v>12</v>
      </c>
      <c r="J11" s="170">
        <v>17</v>
      </c>
      <c r="K11" s="171">
        <v>17</v>
      </c>
      <c r="L11" s="170">
        <v>18</v>
      </c>
      <c r="M11" s="171">
        <v>18</v>
      </c>
      <c r="N11" s="179">
        <v>23</v>
      </c>
      <c r="O11" s="94">
        <v>24</v>
      </c>
      <c r="P11" s="170">
        <v>37</v>
      </c>
      <c r="Q11" s="180">
        <v>38</v>
      </c>
      <c r="R11" s="181">
        <v>14</v>
      </c>
      <c r="S11" s="182">
        <v>14</v>
      </c>
      <c r="T11" s="170">
        <v>27</v>
      </c>
      <c r="U11" s="171">
        <v>27</v>
      </c>
      <c r="V11" s="170">
        <v>25</v>
      </c>
      <c r="W11" s="171">
        <v>40</v>
      </c>
      <c r="X11" s="170">
        <v>10</v>
      </c>
      <c r="Y11" s="171">
        <v>11</v>
      </c>
      <c r="Z11" s="170">
        <v>18</v>
      </c>
      <c r="AA11" s="171">
        <v>19</v>
      </c>
      <c r="AB11" s="183">
        <f t="shared" si="0"/>
        <v>234</v>
      </c>
      <c r="AC11" s="184">
        <f t="shared" si="0"/>
        <v>269</v>
      </c>
      <c r="AD11" s="80"/>
    </row>
    <row r="12" spans="1:30" s="13" customFormat="1" ht="21.95" customHeight="1" x14ac:dyDescent="0.2">
      <c r="A12" s="79"/>
      <c r="B12" s="190"/>
      <c r="C12" s="191" t="s">
        <v>160</v>
      </c>
      <c r="D12" s="145">
        <v>12</v>
      </c>
      <c r="E12" s="192">
        <v>13</v>
      </c>
      <c r="F12" s="145">
        <v>6</v>
      </c>
      <c r="G12" s="193">
        <v>22</v>
      </c>
      <c r="H12" s="145">
        <v>6</v>
      </c>
      <c r="I12" s="192">
        <v>7</v>
      </c>
      <c r="J12" s="145">
        <v>7</v>
      </c>
      <c r="K12" s="192">
        <v>9</v>
      </c>
      <c r="L12" s="145">
        <v>10</v>
      </c>
      <c r="M12" s="192">
        <v>12</v>
      </c>
      <c r="N12" s="194">
        <v>18</v>
      </c>
      <c r="O12" s="80">
        <v>19</v>
      </c>
      <c r="P12" s="145">
        <v>6</v>
      </c>
      <c r="Q12" s="180">
        <v>6</v>
      </c>
      <c r="R12" s="145">
        <v>7</v>
      </c>
      <c r="S12" s="192">
        <v>7</v>
      </c>
      <c r="T12" s="145">
        <v>14</v>
      </c>
      <c r="U12" s="192">
        <v>14</v>
      </c>
      <c r="V12" s="145">
        <v>12</v>
      </c>
      <c r="W12" s="192">
        <v>22</v>
      </c>
      <c r="X12" s="145">
        <v>6</v>
      </c>
      <c r="Y12" s="192">
        <v>7</v>
      </c>
      <c r="Z12" s="145">
        <v>12</v>
      </c>
      <c r="AA12" s="192">
        <v>13</v>
      </c>
      <c r="AB12" s="183">
        <f t="shared" si="0"/>
        <v>116</v>
      </c>
      <c r="AC12" s="184">
        <f t="shared" si="0"/>
        <v>151</v>
      </c>
      <c r="AD12" s="80"/>
    </row>
    <row r="13" spans="1:30" s="13" customFormat="1" ht="21.95" customHeight="1" x14ac:dyDescent="0.2">
      <c r="A13" s="79"/>
      <c r="B13" s="168"/>
      <c r="C13" s="195" t="s">
        <v>109</v>
      </c>
      <c r="D13" s="196">
        <v>57</v>
      </c>
      <c r="E13" s="197">
        <v>68</v>
      </c>
      <c r="F13" s="196">
        <v>60</v>
      </c>
      <c r="G13" s="198">
        <v>92</v>
      </c>
      <c r="H13" s="196">
        <v>25</v>
      </c>
      <c r="I13" s="197">
        <v>36</v>
      </c>
      <c r="J13" s="196">
        <v>56</v>
      </c>
      <c r="K13" s="197">
        <v>354</v>
      </c>
      <c r="L13" s="196">
        <v>71</v>
      </c>
      <c r="M13" s="197">
        <v>82</v>
      </c>
      <c r="N13" s="199">
        <v>76</v>
      </c>
      <c r="O13" s="200">
        <v>126</v>
      </c>
      <c r="P13" s="196">
        <v>139</v>
      </c>
      <c r="Q13" s="180">
        <v>276</v>
      </c>
      <c r="R13" s="196">
        <v>45</v>
      </c>
      <c r="S13" s="197">
        <v>155</v>
      </c>
      <c r="T13" s="196">
        <v>75</v>
      </c>
      <c r="U13" s="197">
        <v>133</v>
      </c>
      <c r="V13" s="196">
        <v>83</v>
      </c>
      <c r="W13" s="197">
        <v>348</v>
      </c>
      <c r="X13" s="196">
        <v>54</v>
      </c>
      <c r="Y13" s="197">
        <v>76</v>
      </c>
      <c r="Z13" s="196">
        <v>79</v>
      </c>
      <c r="AA13" s="197">
        <v>133</v>
      </c>
      <c r="AB13" s="183">
        <f t="shared" si="0"/>
        <v>820</v>
      </c>
      <c r="AC13" s="184">
        <f t="shared" si="0"/>
        <v>1879</v>
      </c>
      <c r="AD13" s="80"/>
    </row>
    <row r="14" spans="1:30" s="13" customFormat="1" ht="21.95" customHeight="1" x14ac:dyDescent="0.2">
      <c r="A14" s="79"/>
      <c r="B14" s="168"/>
      <c r="C14" s="201" t="s">
        <v>161</v>
      </c>
      <c r="D14" s="186">
        <v>23</v>
      </c>
      <c r="E14" s="187">
        <v>23</v>
      </c>
      <c r="F14" s="186">
        <v>25</v>
      </c>
      <c r="G14" s="182">
        <v>30</v>
      </c>
      <c r="H14" s="186">
        <v>12</v>
      </c>
      <c r="I14" s="187">
        <v>12</v>
      </c>
      <c r="J14" s="186">
        <v>32</v>
      </c>
      <c r="K14" s="187">
        <v>49</v>
      </c>
      <c r="L14" s="186">
        <v>23</v>
      </c>
      <c r="M14" s="187">
        <v>25</v>
      </c>
      <c r="N14" s="181">
        <v>36</v>
      </c>
      <c r="O14" s="188">
        <v>39</v>
      </c>
      <c r="P14" s="186">
        <v>24</v>
      </c>
      <c r="Q14" s="182">
        <v>28</v>
      </c>
      <c r="R14" s="186">
        <v>9</v>
      </c>
      <c r="S14" s="187">
        <v>9</v>
      </c>
      <c r="T14" s="186">
        <v>48</v>
      </c>
      <c r="U14" s="187">
        <v>48</v>
      </c>
      <c r="V14" s="186">
        <v>18</v>
      </c>
      <c r="W14" s="187">
        <v>25</v>
      </c>
      <c r="X14" s="186">
        <v>13</v>
      </c>
      <c r="Y14" s="187">
        <v>14</v>
      </c>
      <c r="Z14" s="186">
        <v>33</v>
      </c>
      <c r="AA14" s="187">
        <v>37</v>
      </c>
      <c r="AB14" s="183">
        <f t="shared" si="0"/>
        <v>296</v>
      </c>
      <c r="AC14" s="184">
        <f t="shared" si="0"/>
        <v>339</v>
      </c>
      <c r="AD14" s="80"/>
    </row>
    <row r="15" spans="1:30" s="13" customFormat="1" ht="21.95" customHeight="1" thickBot="1" x14ac:dyDescent="0.25">
      <c r="A15" s="79"/>
      <c r="B15" s="202"/>
      <c r="C15" s="203" t="s">
        <v>162</v>
      </c>
      <c r="D15" s="204">
        <v>18</v>
      </c>
      <c r="E15" s="205">
        <v>30</v>
      </c>
      <c r="F15" s="204">
        <v>12</v>
      </c>
      <c r="G15" s="206">
        <v>14</v>
      </c>
      <c r="H15" s="204">
        <v>8</v>
      </c>
      <c r="I15" s="205">
        <v>9</v>
      </c>
      <c r="J15" s="204">
        <v>22</v>
      </c>
      <c r="K15" s="205">
        <v>22</v>
      </c>
      <c r="L15" s="204">
        <v>10</v>
      </c>
      <c r="M15" s="205">
        <v>32</v>
      </c>
      <c r="N15" s="204">
        <v>20</v>
      </c>
      <c r="O15" s="205">
        <v>20</v>
      </c>
      <c r="P15" s="204">
        <v>14</v>
      </c>
      <c r="Q15" s="205">
        <v>15</v>
      </c>
      <c r="R15" s="204">
        <v>15</v>
      </c>
      <c r="S15" s="205">
        <v>16</v>
      </c>
      <c r="T15" s="204">
        <v>29</v>
      </c>
      <c r="U15" s="205">
        <v>29</v>
      </c>
      <c r="V15" s="204">
        <v>12</v>
      </c>
      <c r="W15" s="205">
        <v>14</v>
      </c>
      <c r="X15" s="204">
        <v>9</v>
      </c>
      <c r="Y15" s="205">
        <v>10</v>
      </c>
      <c r="Z15" s="204">
        <v>25</v>
      </c>
      <c r="AA15" s="205">
        <v>33</v>
      </c>
      <c r="AB15" s="207">
        <f t="shared" si="0"/>
        <v>194</v>
      </c>
      <c r="AC15" s="208">
        <f t="shared" si="0"/>
        <v>244</v>
      </c>
      <c r="AD15" s="80"/>
    </row>
    <row r="16" spans="1:30" s="13" customFormat="1" ht="21.95" customHeight="1" x14ac:dyDescent="0.2">
      <c r="A16" s="79"/>
      <c r="B16" s="168"/>
      <c r="C16" s="169" t="s">
        <v>163</v>
      </c>
      <c r="D16" s="186">
        <v>2</v>
      </c>
      <c r="E16" s="171">
        <v>3</v>
      </c>
      <c r="F16" s="170">
        <v>2</v>
      </c>
      <c r="G16" s="178">
        <v>2</v>
      </c>
      <c r="H16" s="170">
        <v>1</v>
      </c>
      <c r="I16" s="171">
        <v>2</v>
      </c>
      <c r="J16" s="170">
        <v>3</v>
      </c>
      <c r="K16" s="171">
        <v>3</v>
      </c>
      <c r="L16" s="170">
        <v>1</v>
      </c>
      <c r="M16" s="171">
        <v>2</v>
      </c>
      <c r="N16" s="170">
        <v>4</v>
      </c>
      <c r="O16" s="171">
        <v>4</v>
      </c>
      <c r="P16" s="170">
        <v>2</v>
      </c>
      <c r="Q16" s="171">
        <v>2</v>
      </c>
      <c r="R16" s="170">
        <v>2</v>
      </c>
      <c r="S16" s="171">
        <v>2</v>
      </c>
      <c r="T16" s="170">
        <v>23</v>
      </c>
      <c r="U16" s="171">
        <v>24</v>
      </c>
      <c r="V16" s="170">
        <v>3</v>
      </c>
      <c r="W16" s="171">
        <v>3</v>
      </c>
      <c r="X16" s="170">
        <v>10</v>
      </c>
      <c r="Y16" s="171">
        <v>11</v>
      </c>
      <c r="Z16" s="170">
        <v>2</v>
      </c>
      <c r="AA16" s="171">
        <v>2</v>
      </c>
      <c r="AB16" s="176">
        <f t="shared" si="0"/>
        <v>55</v>
      </c>
      <c r="AC16" s="177">
        <f t="shared" si="0"/>
        <v>60</v>
      </c>
      <c r="AD16" s="80"/>
    </row>
    <row r="17" spans="1:30" s="13" customFormat="1" ht="21.95" customHeight="1" x14ac:dyDescent="0.2">
      <c r="A17" s="79"/>
      <c r="B17" s="185" t="s">
        <v>164</v>
      </c>
      <c r="C17" s="169" t="s">
        <v>165</v>
      </c>
      <c r="D17" s="209">
        <v>3</v>
      </c>
      <c r="E17" s="171">
        <v>3</v>
      </c>
      <c r="F17" s="170">
        <v>1</v>
      </c>
      <c r="G17" s="178">
        <v>14</v>
      </c>
      <c r="H17" s="170">
        <v>2</v>
      </c>
      <c r="I17" s="171">
        <v>2</v>
      </c>
      <c r="J17" s="170">
        <v>3</v>
      </c>
      <c r="K17" s="171">
        <v>3</v>
      </c>
      <c r="L17" s="170">
        <v>5</v>
      </c>
      <c r="M17" s="171">
        <v>6</v>
      </c>
      <c r="N17" s="170">
        <v>5</v>
      </c>
      <c r="O17" s="171">
        <v>5</v>
      </c>
      <c r="P17" s="170">
        <v>0</v>
      </c>
      <c r="Q17" s="171">
        <v>0</v>
      </c>
      <c r="R17" s="170">
        <v>0</v>
      </c>
      <c r="S17" s="171">
        <v>0</v>
      </c>
      <c r="T17" s="170">
        <v>1</v>
      </c>
      <c r="U17" s="171">
        <v>1</v>
      </c>
      <c r="V17" s="170">
        <v>1</v>
      </c>
      <c r="W17" s="171">
        <v>1</v>
      </c>
      <c r="X17" s="170">
        <v>1</v>
      </c>
      <c r="Y17" s="171">
        <v>1</v>
      </c>
      <c r="Z17" s="170">
        <v>1</v>
      </c>
      <c r="AA17" s="171">
        <v>1</v>
      </c>
      <c r="AB17" s="183">
        <f t="shared" si="0"/>
        <v>23</v>
      </c>
      <c r="AC17" s="184">
        <f t="shared" si="0"/>
        <v>37</v>
      </c>
      <c r="AD17" s="80"/>
    </row>
    <row r="18" spans="1:30" s="13" customFormat="1" ht="21.75" customHeight="1" thickBot="1" x14ac:dyDescent="0.25">
      <c r="A18" s="79"/>
      <c r="B18" s="210"/>
      <c r="C18" s="211" t="s">
        <v>166</v>
      </c>
      <c r="D18" s="212">
        <v>0</v>
      </c>
      <c r="E18" s="213">
        <v>0</v>
      </c>
      <c r="F18" s="214">
        <v>5</v>
      </c>
      <c r="G18" s="215">
        <v>14</v>
      </c>
      <c r="H18" s="214">
        <v>2</v>
      </c>
      <c r="I18" s="213">
        <v>2</v>
      </c>
      <c r="J18" s="214">
        <v>3</v>
      </c>
      <c r="K18" s="213">
        <v>3</v>
      </c>
      <c r="L18" s="214">
        <v>3</v>
      </c>
      <c r="M18" s="213">
        <v>5</v>
      </c>
      <c r="N18" s="214">
        <v>7</v>
      </c>
      <c r="O18" s="213">
        <v>7</v>
      </c>
      <c r="P18" s="214">
        <v>8</v>
      </c>
      <c r="Q18" s="213">
        <v>14</v>
      </c>
      <c r="R18" s="214">
        <v>2</v>
      </c>
      <c r="S18" s="213">
        <v>2</v>
      </c>
      <c r="T18" s="214">
        <v>3</v>
      </c>
      <c r="U18" s="213">
        <v>5</v>
      </c>
      <c r="V18" s="214">
        <v>3</v>
      </c>
      <c r="W18" s="213">
        <v>3</v>
      </c>
      <c r="X18" s="214">
        <v>2</v>
      </c>
      <c r="Y18" s="213">
        <v>2</v>
      </c>
      <c r="Z18" s="214">
        <v>44</v>
      </c>
      <c r="AA18" s="213">
        <v>44</v>
      </c>
      <c r="AB18" s="207">
        <f t="shared" si="0"/>
        <v>82</v>
      </c>
      <c r="AC18" s="208">
        <f t="shared" si="0"/>
        <v>101</v>
      </c>
      <c r="AD18" s="80"/>
    </row>
    <row r="19" spans="1:30" s="13" customFormat="1" ht="21.95" customHeight="1" thickBot="1" x14ac:dyDescent="0.25">
      <c r="A19" s="79"/>
      <c r="B19" s="185" t="s">
        <v>167</v>
      </c>
      <c r="C19" s="191" t="s">
        <v>168</v>
      </c>
      <c r="D19" s="145">
        <v>6</v>
      </c>
      <c r="E19" s="192">
        <v>6</v>
      </c>
      <c r="F19" s="145">
        <v>7</v>
      </c>
      <c r="G19" s="193">
        <v>7</v>
      </c>
      <c r="H19" s="145">
        <v>3</v>
      </c>
      <c r="I19" s="192">
        <v>3</v>
      </c>
      <c r="J19" s="145">
        <v>7</v>
      </c>
      <c r="K19" s="192">
        <v>7</v>
      </c>
      <c r="L19" s="145">
        <v>41</v>
      </c>
      <c r="M19" s="192">
        <v>41</v>
      </c>
      <c r="N19" s="145">
        <v>33</v>
      </c>
      <c r="O19" s="192">
        <v>43</v>
      </c>
      <c r="P19" s="145">
        <v>6</v>
      </c>
      <c r="Q19" s="192">
        <v>22</v>
      </c>
      <c r="R19" s="145">
        <v>12</v>
      </c>
      <c r="S19" s="192">
        <v>12</v>
      </c>
      <c r="T19" s="145">
        <v>21</v>
      </c>
      <c r="U19" s="192">
        <v>22</v>
      </c>
      <c r="V19" s="145">
        <v>16</v>
      </c>
      <c r="W19" s="192">
        <v>16</v>
      </c>
      <c r="X19" s="145">
        <v>4</v>
      </c>
      <c r="Y19" s="192">
        <v>4</v>
      </c>
      <c r="Z19" s="145">
        <v>8</v>
      </c>
      <c r="AA19" s="192">
        <v>8</v>
      </c>
      <c r="AB19" s="216">
        <f t="shared" si="0"/>
        <v>164</v>
      </c>
      <c r="AC19" s="217">
        <f t="shared" si="0"/>
        <v>191</v>
      </c>
      <c r="AD19" s="80"/>
    </row>
    <row r="20" spans="1:30" s="13" customFormat="1" ht="21.95" customHeight="1" x14ac:dyDescent="0.2">
      <c r="A20" s="79"/>
      <c r="B20" s="150" t="s">
        <v>169</v>
      </c>
      <c r="C20" s="218" t="s">
        <v>170</v>
      </c>
      <c r="D20" s="174">
        <v>4</v>
      </c>
      <c r="E20" s="219">
        <v>5</v>
      </c>
      <c r="F20" s="220">
        <v>9</v>
      </c>
      <c r="G20" s="221">
        <v>10</v>
      </c>
      <c r="H20" s="220">
        <v>2</v>
      </c>
      <c r="I20" s="221">
        <v>2</v>
      </c>
      <c r="J20" s="222">
        <v>7</v>
      </c>
      <c r="K20" s="223">
        <v>7</v>
      </c>
      <c r="L20" s="222">
        <v>6</v>
      </c>
      <c r="M20" s="223">
        <v>17</v>
      </c>
      <c r="N20" s="222">
        <v>7</v>
      </c>
      <c r="O20" s="223">
        <v>7</v>
      </c>
      <c r="P20" s="222">
        <v>4</v>
      </c>
      <c r="Q20" s="223">
        <v>4</v>
      </c>
      <c r="R20" s="222">
        <v>4</v>
      </c>
      <c r="S20" s="223">
        <v>4</v>
      </c>
      <c r="T20" s="222">
        <v>12</v>
      </c>
      <c r="U20" s="223">
        <v>12</v>
      </c>
      <c r="V20" s="222">
        <v>2</v>
      </c>
      <c r="W20" s="223">
        <v>2</v>
      </c>
      <c r="X20" s="222">
        <v>8</v>
      </c>
      <c r="Y20" s="223">
        <v>8</v>
      </c>
      <c r="Z20" s="222">
        <v>11</v>
      </c>
      <c r="AA20" s="224">
        <v>11</v>
      </c>
      <c r="AB20" s="176">
        <f t="shared" si="0"/>
        <v>76</v>
      </c>
      <c r="AC20" s="177">
        <f t="shared" si="0"/>
        <v>89</v>
      </c>
      <c r="AD20" s="80"/>
    </row>
    <row r="21" spans="1:30" s="13" customFormat="1" ht="21.95" customHeight="1" thickBot="1" x14ac:dyDescent="0.25">
      <c r="A21" s="79"/>
      <c r="B21" s="202"/>
      <c r="C21" s="225" t="s">
        <v>171</v>
      </c>
      <c r="D21" s="145">
        <v>1</v>
      </c>
      <c r="E21" s="226">
        <v>1</v>
      </c>
      <c r="F21" s="227">
        <v>0</v>
      </c>
      <c r="G21" s="228">
        <v>0</v>
      </c>
      <c r="H21" s="227">
        <v>1</v>
      </c>
      <c r="I21" s="226">
        <v>1</v>
      </c>
      <c r="J21" s="204">
        <v>0</v>
      </c>
      <c r="K21" s="206">
        <v>0</v>
      </c>
      <c r="L21" s="204">
        <v>2</v>
      </c>
      <c r="M21" s="205">
        <v>2</v>
      </c>
      <c r="N21" s="204">
        <v>1</v>
      </c>
      <c r="O21" s="205">
        <v>1</v>
      </c>
      <c r="P21" s="204">
        <v>2</v>
      </c>
      <c r="Q21" s="205">
        <v>2</v>
      </c>
      <c r="R21" s="204">
        <v>0</v>
      </c>
      <c r="S21" s="205">
        <v>0</v>
      </c>
      <c r="T21" s="204">
        <v>0</v>
      </c>
      <c r="U21" s="205">
        <v>1</v>
      </c>
      <c r="V21" s="204">
        <v>1</v>
      </c>
      <c r="W21" s="205">
        <v>1</v>
      </c>
      <c r="X21" s="204">
        <v>0</v>
      </c>
      <c r="Y21" s="205">
        <v>0</v>
      </c>
      <c r="Z21" s="204">
        <v>0</v>
      </c>
      <c r="AA21" s="205">
        <v>0</v>
      </c>
      <c r="AB21" s="207">
        <f t="shared" si="0"/>
        <v>8</v>
      </c>
      <c r="AC21" s="208">
        <f t="shared" si="0"/>
        <v>9</v>
      </c>
      <c r="AD21" s="80"/>
    </row>
    <row r="22" spans="1:30" s="13" customFormat="1" ht="21.95" customHeight="1" x14ac:dyDescent="0.2">
      <c r="A22" s="79"/>
      <c r="B22" s="168"/>
      <c r="C22" s="169" t="s">
        <v>172</v>
      </c>
      <c r="D22" s="174">
        <v>0</v>
      </c>
      <c r="E22" s="171">
        <v>0</v>
      </c>
      <c r="F22" s="170">
        <v>0</v>
      </c>
      <c r="G22" s="178">
        <v>0</v>
      </c>
      <c r="H22" s="170">
        <v>0</v>
      </c>
      <c r="I22" s="171">
        <v>0</v>
      </c>
      <c r="J22" s="170">
        <v>1</v>
      </c>
      <c r="K22" s="171">
        <v>1</v>
      </c>
      <c r="L22" s="170">
        <v>1</v>
      </c>
      <c r="M22" s="171">
        <v>2</v>
      </c>
      <c r="N22" s="170">
        <v>1</v>
      </c>
      <c r="O22" s="171">
        <v>1</v>
      </c>
      <c r="P22" s="170">
        <v>1</v>
      </c>
      <c r="Q22" s="171">
        <v>1</v>
      </c>
      <c r="R22" s="170">
        <v>0</v>
      </c>
      <c r="S22" s="171">
        <v>0</v>
      </c>
      <c r="T22" s="170">
        <v>1</v>
      </c>
      <c r="U22" s="171">
        <v>1</v>
      </c>
      <c r="V22" s="170">
        <v>3</v>
      </c>
      <c r="W22" s="171">
        <v>3</v>
      </c>
      <c r="X22" s="170">
        <v>1</v>
      </c>
      <c r="Y22" s="171">
        <v>1</v>
      </c>
      <c r="Z22" s="170">
        <v>1</v>
      </c>
      <c r="AA22" s="171">
        <v>1</v>
      </c>
      <c r="AB22" s="176">
        <f t="shared" si="0"/>
        <v>10</v>
      </c>
      <c r="AC22" s="177">
        <f t="shared" si="0"/>
        <v>11</v>
      </c>
      <c r="AD22" s="80"/>
    </row>
    <row r="23" spans="1:30" s="13" customFormat="1" ht="21.95" customHeight="1" x14ac:dyDescent="0.2">
      <c r="A23" s="79"/>
      <c r="B23" s="185" t="s">
        <v>173</v>
      </c>
      <c r="C23" s="169" t="s">
        <v>174</v>
      </c>
      <c r="D23" s="170">
        <v>0</v>
      </c>
      <c r="E23" s="171">
        <v>0</v>
      </c>
      <c r="F23" s="170">
        <v>0</v>
      </c>
      <c r="G23" s="178">
        <v>0</v>
      </c>
      <c r="H23" s="170">
        <v>0</v>
      </c>
      <c r="I23" s="171">
        <v>0</v>
      </c>
      <c r="J23" s="170">
        <v>0</v>
      </c>
      <c r="K23" s="171">
        <v>0</v>
      </c>
      <c r="L23" s="170">
        <v>0</v>
      </c>
      <c r="M23" s="171">
        <v>0</v>
      </c>
      <c r="N23" s="170">
        <v>0</v>
      </c>
      <c r="O23" s="171">
        <v>0</v>
      </c>
      <c r="P23" s="170">
        <v>0</v>
      </c>
      <c r="Q23" s="171">
        <v>0</v>
      </c>
      <c r="R23" s="170">
        <v>0</v>
      </c>
      <c r="S23" s="171">
        <v>0</v>
      </c>
      <c r="T23" s="170">
        <v>0</v>
      </c>
      <c r="U23" s="171">
        <v>0</v>
      </c>
      <c r="V23" s="170">
        <v>0</v>
      </c>
      <c r="W23" s="171">
        <v>0</v>
      </c>
      <c r="X23" s="170">
        <v>0</v>
      </c>
      <c r="Y23" s="171">
        <v>0</v>
      </c>
      <c r="Z23" s="170">
        <v>0</v>
      </c>
      <c r="AA23" s="171">
        <v>0</v>
      </c>
      <c r="AB23" s="183">
        <f t="shared" si="0"/>
        <v>0</v>
      </c>
      <c r="AC23" s="184">
        <f t="shared" si="0"/>
        <v>0</v>
      </c>
      <c r="AD23" s="80"/>
    </row>
    <row r="24" spans="1:30" s="13" customFormat="1" ht="21.95" customHeight="1" x14ac:dyDescent="0.2">
      <c r="A24" s="79"/>
      <c r="B24" s="168"/>
      <c r="C24" s="191" t="s">
        <v>175</v>
      </c>
      <c r="D24" s="209">
        <v>0</v>
      </c>
      <c r="E24" s="192">
        <v>0</v>
      </c>
      <c r="F24" s="145">
        <v>0</v>
      </c>
      <c r="G24" s="193">
        <v>0</v>
      </c>
      <c r="H24" s="145">
        <v>0</v>
      </c>
      <c r="I24" s="192">
        <v>0</v>
      </c>
      <c r="J24" s="145">
        <v>0</v>
      </c>
      <c r="K24" s="192">
        <v>0</v>
      </c>
      <c r="L24" s="145">
        <v>0</v>
      </c>
      <c r="M24" s="192">
        <v>0</v>
      </c>
      <c r="N24" s="145">
        <v>1</v>
      </c>
      <c r="O24" s="192">
        <v>1</v>
      </c>
      <c r="P24" s="145">
        <v>1</v>
      </c>
      <c r="Q24" s="192">
        <v>1</v>
      </c>
      <c r="R24" s="145">
        <v>3</v>
      </c>
      <c r="S24" s="192">
        <v>3</v>
      </c>
      <c r="T24" s="145">
        <v>0</v>
      </c>
      <c r="U24" s="192">
        <v>0</v>
      </c>
      <c r="V24" s="145">
        <v>0</v>
      </c>
      <c r="W24" s="192">
        <v>0</v>
      </c>
      <c r="X24" s="145">
        <v>0</v>
      </c>
      <c r="Y24" s="192">
        <v>0</v>
      </c>
      <c r="Z24" s="145">
        <v>3</v>
      </c>
      <c r="AA24" s="192">
        <v>3</v>
      </c>
      <c r="AB24" s="183">
        <f t="shared" si="0"/>
        <v>8</v>
      </c>
      <c r="AC24" s="184">
        <f t="shared" si="0"/>
        <v>8</v>
      </c>
      <c r="AD24" s="80"/>
    </row>
    <row r="25" spans="1:30" s="13" customFormat="1" ht="21.95" customHeight="1" thickBot="1" x14ac:dyDescent="0.25">
      <c r="A25" s="79"/>
      <c r="B25" s="229"/>
      <c r="C25" s="230" t="s">
        <v>176</v>
      </c>
      <c r="D25" s="231">
        <v>0</v>
      </c>
      <c r="E25" s="205">
        <v>0</v>
      </c>
      <c r="F25" s="204">
        <v>0</v>
      </c>
      <c r="G25" s="206">
        <v>4</v>
      </c>
      <c r="H25" s="204">
        <v>2</v>
      </c>
      <c r="I25" s="206">
        <v>2</v>
      </c>
      <c r="J25" s="232">
        <v>2</v>
      </c>
      <c r="K25" s="233">
        <v>2</v>
      </c>
      <c r="L25" s="232">
        <v>3</v>
      </c>
      <c r="M25" s="233">
        <v>3</v>
      </c>
      <c r="N25" s="232">
        <v>2</v>
      </c>
      <c r="O25" s="233">
        <v>2</v>
      </c>
      <c r="P25" s="232">
        <v>10</v>
      </c>
      <c r="Q25" s="233">
        <v>11</v>
      </c>
      <c r="R25" s="232">
        <v>2</v>
      </c>
      <c r="S25" s="233">
        <v>14</v>
      </c>
      <c r="T25" s="232">
        <v>1</v>
      </c>
      <c r="U25" s="233">
        <v>3</v>
      </c>
      <c r="V25" s="232">
        <v>1</v>
      </c>
      <c r="W25" s="233">
        <v>1</v>
      </c>
      <c r="X25" s="232">
        <v>2</v>
      </c>
      <c r="Y25" s="233">
        <v>4</v>
      </c>
      <c r="Z25" s="232">
        <v>2</v>
      </c>
      <c r="AA25" s="233">
        <v>2</v>
      </c>
      <c r="AB25" s="207">
        <f t="shared" si="0"/>
        <v>27</v>
      </c>
      <c r="AC25" s="208">
        <f t="shared" si="0"/>
        <v>48</v>
      </c>
      <c r="AD25" s="80"/>
    </row>
    <row r="26" spans="1:30" s="13" customFormat="1" ht="21.95" customHeight="1" x14ac:dyDescent="0.2">
      <c r="A26" s="79"/>
      <c r="B26" s="168"/>
      <c r="C26" s="169" t="s">
        <v>177</v>
      </c>
      <c r="D26" s="145">
        <v>0</v>
      </c>
      <c r="E26" s="171">
        <v>0</v>
      </c>
      <c r="F26" s="170">
        <v>0</v>
      </c>
      <c r="G26" s="178">
        <v>0</v>
      </c>
      <c r="H26" s="170">
        <v>0</v>
      </c>
      <c r="I26" s="171">
        <v>0</v>
      </c>
      <c r="J26" s="170">
        <v>1</v>
      </c>
      <c r="K26" s="171">
        <v>1</v>
      </c>
      <c r="L26" s="170">
        <v>0</v>
      </c>
      <c r="M26" s="171">
        <v>0</v>
      </c>
      <c r="N26" s="170">
        <v>3</v>
      </c>
      <c r="O26" s="171">
        <v>3</v>
      </c>
      <c r="P26" s="170">
        <v>1</v>
      </c>
      <c r="Q26" s="171">
        <v>1</v>
      </c>
      <c r="R26" s="170">
        <v>0</v>
      </c>
      <c r="S26" s="171">
        <v>0</v>
      </c>
      <c r="T26" s="170">
        <v>0</v>
      </c>
      <c r="U26" s="171">
        <v>0</v>
      </c>
      <c r="V26" s="170">
        <v>0</v>
      </c>
      <c r="W26" s="171">
        <v>0</v>
      </c>
      <c r="X26" s="170">
        <v>3</v>
      </c>
      <c r="Y26" s="171">
        <v>3</v>
      </c>
      <c r="Z26" s="170">
        <v>0</v>
      </c>
      <c r="AA26" s="171">
        <v>0</v>
      </c>
      <c r="AB26" s="176">
        <f t="shared" si="0"/>
        <v>8</v>
      </c>
      <c r="AC26" s="177">
        <f t="shared" si="0"/>
        <v>8</v>
      </c>
      <c r="AD26" s="80"/>
    </row>
    <row r="27" spans="1:30" s="13" customFormat="1" ht="21.95" customHeight="1" x14ac:dyDescent="0.2">
      <c r="A27" s="79"/>
      <c r="B27" s="185" t="s">
        <v>178</v>
      </c>
      <c r="C27" s="169" t="s">
        <v>179</v>
      </c>
      <c r="D27" s="181">
        <v>0</v>
      </c>
      <c r="E27" s="171">
        <v>0</v>
      </c>
      <c r="F27" s="170">
        <v>0</v>
      </c>
      <c r="G27" s="178">
        <v>0</v>
      </c>
      <c r="H27" s="170">
        <v>1</v>
      </c>
      <c r="I27" s="171">
        <v>1</v>
      </c>
      <c r="J27" s="170">
        <v>0</v>
      </c>
      <c r="K27" s="171">
        <v>0</v>
      </c>
      <c r="L27" s="170">
        <v>2</v>
      </c>
      <c r="M27" s="171">
        <v>2</v>
      </c>
      <c r="N27" s="170">
        <v>0</v>
      </c>
      <c r="O27" s="171">
        <v>1</v>
      </c>
      <c r="P27" s="170">
        <v>2</v>
      </c>
      <c r="Q27" s="171">
        <v>2</v>
      </c>
      <c r="R27" s="170">
        <v>0</v>
      </c>
      <c r="S27" s="171">
        <v>0</v>
      </c>
      <c r="T27" s="170">
        <v>1</v>
      </c>
      <c r="U27" s="171">
        <v>1</v>
      </c>
      <c r="V27" s="170">
        <v>2</v>
      </c>
      <c r="W27" s="171">
        <v>2</v>
      </c>
      <c r="X27" s="170">
        <v>0</v>
      </c>
      <c r="Y27" s="171">
        <v>0</v>
      </c>
      <c r="Z27" s="170">
        <v>0</v>
      </c>
      <c r="AA27" s="171">
        <v>0</v>
      </c>
      <c r="AB27" s="183">
        <f t="shared" si="0"/>
        <v>8</v>
      </c>
      <c r="AC27" s="184">
        <f t="shared" si="0"/>
        <v>9</v>
      </c>
      <c r="AD27" s="80"/>
    </row>
    <row r="28" spans="1:30" s="13" customFormat="1" ht="21.95" customHeight="1" x14ac:dyDescent="0.2">
      <c r="A28" s="79"/>
      <c r="B28" s="168"/>
      <c r="C28" s="169" t="s">
        <v>180</v>
      </c>
      <c r="D28" s="181">
        <v>1</v>
      </c>
      <c r="E28" s="171">
        <v>1</v>
      </c>
      <c r="F28" s="170">
        <v>0</v>
      </c>
      <c r="G28" s="178">
        <v>0</v>
      </c>
      <c r="H28" s="170">
        <v>0</v>
      </c>
      <c r="I28" s="171">
        <v>0</v>
      </c>
      <c r="J28" s="170">
        <v>0</v>
      </c>
      <c r="K28" s="171">
        <v>0</v>
      </c>
      <c r="L28" s="170">
        <v>0</v>
      </c>
      <c r="M28" s="171">
        <v>0</v>
      </c>
      <c r="N28" s="170">
        <v>0</v>
      </c>
      <c r="O28" s="171">
        <v>0</v>
      </c>
      <c r="P28" s="170">
        <v>1</v>
      </c>
      <c r="Q28" s="171">
        <v>1</v>
      </c>
      <c r="R28" s="170">
        <v>0</v>
      </c>
      <c r="S28" s="171">
        <v>1</v>
      </c>
      <c r="T28" s="170">
        <v>1</v>
      </c>
      <c r="U28" s="171">
        <v>1</v>
      </c>
      <c r="V28" s="170">
        <v>1</v>
      </c>
      <c r="W28" s="171">
        <v>1</v>
      </c>
      <c r="X28" s="170">
        <v>0</v>
      </c>
      <c r="Y28" s="171">
        <v>0</v>
      </c>
      <c r="Z28" s="170">
        <v>0</v>
      </c>
      <c r="AA28" s="171">
        <v>0</v>
      </c>
      <c r="AB28" s="183">
        <f t="shared" si="0"/>
        <v>4</v>
      </c>
      <c r="AC28" s="184">
        <f t="shared" si="0"/>
        <v>5</v>
      </c>
      <c r="AD28" s="80"/>
    </row>
    <row r="29" spans="1:30" s="13" customFormat="1" ht="21.95" customHeight="1" thickBot="1" x14ac:dyDescent="0.25">
      <c r="A29" s="79"/>
      <c r="B29" s="202"/>
      <c r="C29" s="225" t="s">
        <v>181</v>
      </c>
      <c r="D29" s="231">
        <v>0</v>
      </c>
      <c r="E29" s="226">
        <v>0</v>
      </c>
      <c r="F29" s="227">
        <v>2</v>
      </c>
      <c r="G29" s="228">
        <v>2</v>
      </c>
      <c r="H29" s="227">
        <v>1</v>
      </c>
      <c r="I29" s="226">
        <v>2</v>
      </c>
      <c r="J29" s="227">
        <v>0</v>
      </c>
      <c r="K29" s="226">
        <v>0</v>
      </c>
      <c r="L29" s="227">
        <v>6</v>
      </c>
      <c r="M29" s="226">
        <v>6</v>
      </c>
      <c r="N29" s="227">
        <v>3</v>
      </c>
      <c r="O29" s="226">
        <v>3</v>
      </c>
      <c r="P29" s="227">
        <v>6</v>
      </c>
      <c r="Q29" s="226">
        <v>6</v>
      </c>
      <c r="R29" s="227">
        <v>2</v>
      </c>
      <c r="S29" s="226">
        <v>2</v>
      </c>
      <c r="T29" s="227">
        <v>5</v>
      </c>
      <c r="U29" s="226">
        <v>6</v>
      </c>
      <c r="V29" s="227">
        <v>1</v>
      </c>
      <c r="W29" s="226">
        <v>1</v>
      </c>
      <c r="X29" s="227">
        <v>0</v>
      </c>
      <c r="Y29" s="226">
        <v>0</v>
      </c>
      <c r="Z29" s="227">
        <v>3</v>
      </c>
      <c r="AA29" s="226">
        <v>3</v>
      </c>
      <c r="AB29" s="207">
        <f t="shared" si="0"/>
        <v>29</v>
      </c>
      <c r="AC29" s="208">
        <f t="shared" si="0"/>
        <v>31</v>
      </c>
      <c r="AD29" s="80"/>
    </row>
    <row r="30" spans="1:30" s="13" customFormat="1" ht="21.95" customHeight="1" x14ac:dyDescent="0.2">
      <c r="A30" s="79"/>
      <c r="B30" s="168"/>
      <c r="C30" s="169" t="s">
        <v>182</v>
      </c>
      <c r="D30" s="174">
        <v>2</v>
      </c>
      <c r="E30" s="171">
        <v>2</v>
      </c>
      <c r="F30" s="170">
        <v>4</v>
      </c>
      <c r="G30" s="178">
        <v>4</v>
      </c>
      <c r="H30" s="170">
        <v>1</v>
      </c>
      <c r="I30" s="171">
        <v>1</v>
      </c>
      <c r="J30" s="170">
        <v>2</v>
      </c>
      <c r="K30" s="171">
        <v>2</v>
      </c>
      <c r="L30" s="170">
        <v>10</v>
      </c>
      <c r="M30" s="171">
        <v>10</v>
      </c>
      <c r="N30" s="170">
        <v>3</v>
      </c>
      <c r="O30" s="171">
        <v>3</v>
      </c>
      <c r="P30" s="170">
        <v>2</v>
      </c>
      <c r="Q30" s="171">
        <v>2</v>
      </c>
      <c r="R30" s="170">
        <v>5</v>
      </c>
      <c r="S30" s="171">
        <v>12</v>
      </c>
      <c r="T30" s="170">
        <v>4</v>
      </c>
      <c r="U30" s="171">
        <v>4</v>
      </c>
      <c r="V30" s="170">
        <v>3</v>
      </c>
      <c r="W30" s="171">
        <v>3</v>
      </c>
      <c r="X30" s="170">
        <v>6</v>
      </c>
      <c r="Y30" s="171">
        <v>6</v>
      </c>
      <c r="Z30" s="170">
        <v>5</v>
      </c>
      <c r="AA30" s="171">
        <v>5</v>
      </c>
      <c r="AB30" s="176">
        <f t="shared" si="0"/>
        <v>47</v>
      </c>
      <c r="AC30" s="177">
        <f t="shared" si="0"/>
        <v>54</v>
      </c>
      <c r="AD30" s="80"/>
    </row>
    <row r="31" spans="1:30" s="13" customFormat="1" ht="21.95" customHeight="1" x14ac:dyDescent="0.2">
      <c r="A31" s="79"/>
      <c r="B31" s="185" t="s">
        <v>183</v>
      </c>
      <c r="C31" s="169" t="s">
        <v>184</v>
      </c>
      <c r="D31" s="170">
        <v>6</v>
      </c>
      <c r="E31" s="171">
        <v>6</v>
      </c>
      <c r="F31" s="170">
        <v>1</v>
      </c>
      <c r="G31" s="178">
        <v>1</v>
      </c>
      <c r="H31" s="170">
        <v>2</v>
      </c>
      <c r="I31" s="171">
        <v>2</v>
      </c>
      <c r="J31" s="170">
        <v>3</v>
      </c>
      <c r="K31" s="171">
        <v>3</v>
      </c>
      <c r="L31" s="170">
        <v>0</v>
      </c>
      <c r="M31" s="171">
        <v>1</v>
      </c>
      <c r="N31" s="170">
        <v>1</v>
      </c>
      <c r="O31" s="171">
        <v>1</v>
      </c>
      <c r="P31" s="170">
        <v>0</v>
      </c>
      <c r="Q31" s="171">
        <v>0</v>
      </c>
      <c r="R31" s="170">
        <v>2</v>
      </c>
      <c r="S31" s="171">
        <v>2</v>
      </c>
      <c r="T31" s="170">
        <v>0</v>
      </c>
      <c r="U31" s="171">
        <v>1</v>
      </c>
      <c r="V31" s="170">
        <v>2</v>
      </c>
      <c r="W31" s="171">
        <v>2</v>
      </c>
      <c r="X31" s="170">
        <v>1</v>
      </c>
      <c r="Y31" s="171">
        <v>1</v>
      </c>
      <c r="Z31" s="170">
        <v>0</v>
      </c>
      <c r="AA31" s="171">
        <v>0</v>
      </c>
      <c r="AB31" s="183">
        <f t="shared" si="0"/>
        <v>18</v>
      </c>
      <c r="AC31" s="184">
        <f t="shared" si="0"/>
        <v>20</v>
      </c>
      <c r="AD31" s="80"/>
    </row>
    <row r="32" spans="1:30" s="13" customFormat="1" ht="21.95" customHeight="1" thickBot="1" x14ac:dyDescent="0.25">
      <c r="A32" s="79"/>
      <c r="B32" s="168"/>
      <c r="C32" s="191" t="s">
        <v>185</v>
      </c>
      <c r="D32" s="204">
        <v>0</v>
      </c>
      <c r="E32" s="192">
        <v>0</v>
      </c>
      <c r="F32" s="214">
        <v>0</v>
      </c>
      <c r="G32" s="215">
        <v>0</v>
      </c>
      <c r="H32" s="145">
        <v>0</v>
      </c>
      <c r="I32" s="192">
        <v>0</v>
      </c>
      <c r="J32" s="145">
        <v>0</v>
      </c>
      <c r="K32" s="192">
        <v>0</v>
      </c>
      <c r="L32" s="145">
        <v>0</v>
      </c>
      <c r="M32" s="192">
        <v>0</v>
      </c>
      <c r="N32" s="145">
        <v>0</v>
      </c>
      <c r="O32" s="192">
        <v>0</v>
      </c>
      <c r="P32" s="145">
        <v>1</v>
      </c>
      <c r="Q32" s="192">
        <v>1</v>
      </c>
      <c r="R32" s="145">
        <v>1</v>
      </c>
      <c r="S32" s="192">
        <v>1</v>
      </c>
      <c r="T32" s="145">
        <v>0</v>
      </c>
      <c r="U32" s="192">
        <v>0</v>
      </c>
      <c r="V32" s="145">
        <v>0</v>
      </c>
      <c r="W32" s="192">
        <v>0</v>
      </c>
      <c r="X32" s="145">
        <v>0</v>
      </c>
      <c r="Y32" s="192">
        <v>0</v>
      </c>
      <c r="Z32" s="145">
        <v>0</v>
      </c>
      <c r="AA32" s="192">
        <v>0</v>
      </c>
      <c r="AB32" s="234">
        <f t="shared" si="0"/>
        <v>2</v>
      </c>
      <c r="AC32" s="235">
        <f t="shared" si="0"/>
        <v>2</v>
      </c>
      <c r="AD32" s="80"/>
    </row>
    <row r="33" spans="1:30" s="13" customFormat="1" ht="21.95" customHeight="1" x14ac:dyDescent="0.2">
      <c r="A33" s="79"/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 t="s">
        <v>186</v>
      </c>
      <c r="AD33" s="79"/>
    </row>
    <row r="34" spans="1:30" s="13" customFormat="1" ht="21.95" customHeight="1" thickBot="1" x14ac:dyDescent="0.25">
      <c r="A34" s="79"/>
      <c r="B34" s="81" t="s">
        <v>336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2"/>
      <c r="AB34" s="82" t="s">
        <v>135</v>
      </c>
      <c r="AC34" s="80"/>
      <c r="AD34" s="79"/>
    </row>
    <row r="35" spans="1:30" s="13" customFormat="1" ht="21.95" customHeight="1" thickBot="1" x14ac:dyDescent="0.25">
      <c r="A35" s="79"/>
      <c r="B35" s="165"/>
      <c r="C35" s="166" t="s">
        <v>136</v>
      </c>
      <c r="D35" s="151"/>
      <c r="E35" s="85"/>
      <c r="F35" s="86"/>
      <c r="G35" s="85"/>
      <c r="H35" s="86"/>
      <c r="I35" s="85"/>
      <c r="J35" s="86"/>
      <c r="K35" s="85"/>
      <c r="L35" s="86"/>
      <c r="M35" s="85"/>
      <c r="N35" s="86"/>
      <c r="O35" s="85"/>
      <c r="P35" s="86"/>
      <c r="Q35" s="85"/>
      <c r="R35" s="86"/>
      <c r="S35" s="85"/>
      <c r="T35" s="86"/>
      <c r="U35" s="85"/>
      <c r="V35" s="86"/>
      <c r="W35" s="85"/>
      <c r="X35" s="86"/>
      <c r="Y35" s="85"/>
      <c r="Z35" s="86"/>
      <c r="AA35" s="85"/>
      <c r="AB35" s="86" t="s">
        <v>149</v>
      </c>
      <c r="AC35" s="167"/>
      <c r="AD35" s="80"/>
    </row>
    <row r="36" spans="1:30" s="13" customFormat="1" ht="21.95" customHeight="1" x14ac:dyDescent="0.2">
      <c r="A36" s="79"/>
      <c r="B36" s="168"/>
      <c r="C36" s="169" t="s">
        <v>187</v>
      </c>
      <c r="D36" s="170">
        <v>0</v>
      </c>
      <c r="E36" s="171">
        <v>0</v>
      </c>
      <c r="F36" s="172">
        <v>0</v>
      </c>
      <c r="G36" s="173">
        <v>0</v>
      </c>
      <c r="H36" s="170">
        <v>0</v>
      </c>
      <c r="I36" s="171">
        <v>0</v>
      </c>
      <c r="J36" s="170">
        <v>0</v>
      </c>
      <c r="K36" s="171">
        <v>0</v>
      </c>
      <c r="L36" s="170">
        <v>0</v>
      </c>
      <c r="M36" s="171">
        <v>0</v>
      </c>
      <c r="N36" s="170">
        <v>1</v>
      </c>
      <c r="O36" s="171">
        <v>1</v>
      </c>
      <c r="P36" s="170">
        <v>0</v>
      </c>
      <c r="Q36" s="171">
        <v>0</v>
      </c>
      <c r="R36" s="170">
        <v>0</v>
      </c>
      <c r="S36" s="171">
        <v>0</v>
      </c>
      <c r="T36" s="170">
        <v>0</v>
      </c>
      <c r="U36" s="171">
        <v>0</v>
      </c>
      <c r="V36" s="170">
        <v>0</v>
      </c>
      <c r="W36" s="171">
        <v>0</v>
      </c>
      <c r="X36" s="170">
        <v>0</v>
      </c>
      <c r="Y36" s="171">
        <v>0</v>
      </c>
      <c r="Z36" s="170">
        <v>0</v>
      </c>
      <c r="AA36" s="171">
        <v>0</v>
      </c>
      <c r="AB36" s="176">
        <f>SUM(D36,F36,H36,J36,L36,N36,P36,R36,T36,V36,X36,Z36)</f>
        <v>1</v>
      </c>
      <c r="AC36" s="177">
        <f>SUM(E36,G36,I36,K36,M36,O36,Q36,S36,U36,W36,Y36,AA36)</f>
        <v>1</v>
      </c>
      <c r="AD36" s="80"/>
    </row>
    <row r="37" spans="1:30" s="13" customFormat="1" ht="21.95" customHeight="1" x14ac:dyDescent="0.2">
      <c r="A37" s="79"/>
      <c r="B37" s="237" t="s">
        <v>188</v>
      </c>
      <c r="C37" s="169" t="s">
        <v>189</v>
      </c>
      <c r="D37" s="170">
        <v>0</v>
      </c>
      <c r="E37" s="171">
        <v>0</v>
      </c>
      <c r="F37" s="170">
        <v>0</v>
      </c>
      <c r="G37" s="178">
        <v>0</v>
      </c>
      <c r="H37" s="170">
        <v>0</v>
      </c>
      <c r="I37" s="171">
        <v>0</v>
      </c>
      <c r="J37" s="170">
        <v>0</v>
      </c>
      <c r="K37" s="171">
        <v>0</v>
      </c>
      <c r="L37" s="170">
        <v>0</v>
      </c>
      <c r="M37" s="171">
        <v>0</v>
      </c>
      <c r="N37" s="170">
        <v>0</v>
      </c>
      <c r="O37" s="171">
        <v>1</v>
      </c>
      <c r="P37" s="170">
        <v>1</v>
      </c>
      <c r="Q37" s="171">
        <v>1</v>
      </c>
      <c r="R37" s="170">
        <v>0</v>
      </c>
      <c r="S37" s="171">
        <v>0</v>
      </c>
      <c r="T37" s="170">
        <v>3</v>
      </c>
      <c r="U37" s="171">
        <v>3</v>
      </c>
      <c r="V37" s="170">
        <v>0</v>
      </c>
      <c r="W37" s="171">
        <v>0</v>
      </c>
      <c r="X37" s="170">
        <v>0</v>
      </c>
      <c r="Y37" s="171">
        <v>0</v>
      </c>
      <c r="Z37" s="170">
        <v>0</v>
      </c>
      <c r="AA37" s="171">
        <v>0</v>
      </c>
      <c r="AB37" s="183">
        <f>SUM(D37,F37,H37,J37,L37,N37,P37,R37,T37,V37,X37,Z37)</f>
        <v>4</v>
      </c>
      <c r="AC37" s="184">
        <f t="shared" ref="AC37:AC64" si="1">SUM(E37,G37,I37,K37,M37,O37,Q37,S37,U37,W37,Y37,AA37)</f>
        <v>5</v>
      </c>
      <c r="AD37" s="80"/>
    </row>
    <row r="38" spans="1:30" s="13" customFormat="1" ht="21.95" customHeight="1" x14ac:dyDescent="0.2">
      <c r="A38" s="79"/>
      <c r="B38" s="168"/>
      <c r="C38" s="191" t="s">
        <v>190</v>
      </c>
      <c r="D38" s="145">
        <v>0</v>
      </c>
      <c r="E38" s="192">
        <v>0</v>
      </c>
      <c r="F38" s="145">
        <v>0</v>
      </c>
      <c r="G38" s="193">
        <v>0</v>
      </c>
      <c r="H38" s="145">
        <v>0</v>
      </c>
      <c r="I38" s="192">
        <v>0</v>
      </c>
      <c r="J38" s="145">
        <v>0</v>
      </c>
      <c r="K38" s="192">
        <v>0</v>
      </c>
      <c r="L38" s="145">
        <v>0</v>
      </c>
      <c r="M38" s="192">
        <v>0</v>
      </c>
      <c r="N38" s="145">
        <v>0</v>
      </c>
      <c r="O38" s="192">
        <v>0</v>
      </c>
      <c r="P38" s="145">
        <v>0</v>
      </c>
      <c r="Q38" s="192">
        <v>0</v>
      </c>
      <c r="R38" s="145">
        <v>0</v>
      </c>
      <c r="S38" s="192">
        <v>0</v>
      </c>
      <c r="T38" s="145">
        <v>0</v>
      </c>
      <c r="U38" s="192">
        <v>6</v>
      </c>
      <c r="V38" s="145">
        <v>0</v>
      </c>
      <c r="W38" s="192">
        <v>0</v>
      </c>
      <c r="X38" s="145">
        <v>0</v>
      </c>
      <c r="Y38" s="192">
        <v>0</v>
      </c>
      <c r="Z38" s="145">
        <v>0</v>
      </c>
      <c r="AA38" s="192">
        <v>0</v>
      </c>
      <c r="AB38" s="183">
        <f t="shared" ref="AB38:AB64" si="2">SUM(D38,F38,H38,J38,L38,N38,P38,R38,T38,V38,X38,Z38)</f>
        <v>0</v>
      </c>
      <c r="AC38" s="184">
        <f t="shared" si="1"/>
        <v>6</v>
      </c>
      <c r="AD38" s="80"/>
    </row>
    <row r="39" spans="1:30" s="13" customFormat="1" ht="21.95" customHeight="1" thickBot="1" x14ac:dyDescent="0.25">
      <c r="A39" s="79"/>
      <c r="B39" s="229"/>
      <c r="C39" s="238" t="s">
        <v>191</v>
      </c>
      <c r="D39" s="239">
        <v>0</v>
      </c>
      <c r="E39" s="240">
        <v>0</v>
      </c>
      <c r="F39" s="239">
        <v>3</v>
      </c>
      <c r="G39" s="241">
        <v>3</v>
      </c>
      <c r="H39" s="239">
        <v>6</v>
      </c>
      <c r="I39" s="240">
        <v>6</v>
      </c>
      <c r="J39" s="239">
        <v>4</v>
      </c>
      <c r="K39" s="240">
        <v>5</v>
      </c>
      <c r="L39" s="239">
        <v>3</v>
      </c>
      <c r="M39" s="240">
        <v>3</v>
      </c>
      <c r="N39" s="239">
        <v>4</v>
      </c>
      <c r="O39" s="240">
        <v>4</v>
      </c>
      <c r="P39" s="239">
        <v>4</v>
      </c>
      <c r="Q39" s="240">
        <v>4</v>
      </c>
      <c r="R39" s="239">
        <v>4</v>
      </c>
      <c r="S39" s="240">
        <v>4</v>
      </c>
      <c r="T39" s="239">
        <v>3</v>
      </c>
      <c r="U39" s="240">
        <v>4</v>
      </c>
      <c r="V39" s="239">
        <v>2</v>
      </c>
      <c r="W39" s="240">
        <v>2</v>
      </c>
      <c r="X39" s="239">
        <v>1</v>
      </c>
      <c r="Y39" s="240">
        <v>1</v>
      </c>
      <c r="Z39" s="239">
        <v>2</v>
      </c>
      <c r="AA39" s="240">
        <v>2</v>
      </c>
      <c r="AB39" s="207">
        <f t="shared" si="2"/>
        <v>36</v>
      </c>
      <c r="AC39" s="208">
        <f t="shared" si="1"/>
        <v>38</v>
      </c>
      <c r="AD39" s="80"/>
    </row>
    <row r="40" spans="1:30" s="13" customFormat="1" ht="21.95" customHeight="1" x14ac:dyDescent="0.2">
      <c r="A40" s="79"/>
      <c r="B40" s="242"/>
      <c r="C40" s="243" t="s">
        <v>192</v>
      </c>
      <c r="D40" s="222">
        <v>13</v>
      </c>
      <c r="E40" s="223">
        <v>13</v>
      </c>
      <c r="F40" s="222">
        <v>16</v>
      </c>
      <c r="G40" s="244">
        <v>17</v>
      </c>
      <c r="H40" s="222">
        <v>11</v>
      </c>
      <c r="I40" s="223">
        <v>11</v>
      </c>
      <c r="J40" s="222">
        <v>5</v>
      </c>
      <c r="K40" s="223">
        <v>22</v>
      </c>
      <c r="L40" s="222">
        <v>10</v>
      </c>
      <c r="M40" s="223">
        <v>11</v>
      </c>
      <c r="N40" s="222">
        <v>10</v>
      </c>
      <c r="O40" s="223">
        <v>21</v>
      </c>
      <c r="P40" s="222">
        <v>28</v>
      </c>
      <c r="Q40" s="223">
        <v>29</v>
      </c>
      <c r="R40" s="222">
        <v>10</v>
      </c>
      <c r="S40" s="223">
        <v>10</v>
      </c>
      <c r="T40" s="222">
        <v>4</v>
      </c>
      <c r="U40" s="223">
        <v>5</v>
      </c>
      <c r="V40" s="222">
        <v>7</v>
      </c>
      <c r="W40" s="223">
        <v>8</v>
      </c>
      <c r="X40" s="222">
        <v>33</v>
      </c>
      <c r="Y40" s="223">
        <v>36</v>
      </c>
      <c r="Z40" s="222">
        <v>8</v>
      </c>
      <c r="AA40" s="223">
        <v>11</v>
      </c>
      <c r="AB40" s="176">
        <f t="shared" si="2"/>
        <v>155</v>
      </c>
      <c r="AC40" s="177">
        <f t="shared" si="1"/>
        <v>194</v>
      </c>
      <c r="AD40" s="80"/>
    </row>
    <row r="41" spans="1:30" s="13" customFormat="1" ht="21.95" customHeight="1" x14ac:dyDescent="0.2">
      <c r="A41" s="79"/>
      <c r="B41" s="185" t="s">
        <v>193</v>
      </c>
      <c r="C41" s="201" t="s">
        <v>194</v>
      </c>
      <c r="D41" s="186">
        <v>0</v>
      </c>
      <c r="E41" s="187">
        <v>0</v>
      </c>
      <c r="F41" s="186">
        <v>1</v>
      </c>
      <c r="G41" s="182">
        <v>1</v>
      </c>
      <c r="H41" s="186">
        <v>1</v>
      </c>
      <c r="I41" s="187">
        <v>3</v>
      </c>
      <c r="J41" s="186">
        <v>3</v>
      </c>
      <c r="K41" s="187">
        <v>3</v>
      </c>
      <c r="L41" s="186">
        <v>2</v>
      </c>
      <c r="M41" s="187">
        <v>2</v>
      </c>
      <c r="N41" s="186">
        <v>2</v>
      </c>
      <c r="O41" s="187">
        <v>3</v>
      </c>
      <c r="P41" s="186">
        <v>0</v>
      </c>
      <c r="Q41" s="187">
        <v>0</v>
      </c>
      <c r="R41" s="186">
        <v>1</v>
      </c>
      <c r="S41" s="187">
        <v>1</v>
      </c>
      <c r="T41" s="186">
        <v>2</v>
      </c>
      <c r="U41" s="187">
        <v>2</v>
      </c>
      <c r="V41" s="186">
        <v>1</v>
      </c>
      <c r="W41" s="187">
        <v>1</v>
      </c>
      <c r="X41" s="186">
        <v>2</v>
      </c>
      <c r="Y41" s="187">
        <v>2</v>
      </c>
      <c r="Z41" s="186">
        <v>0</v>
      </c>
      <c r="AA41" s="187">
        <v>0</v>
      </c>
      <c r="AB41" s="183">
        <f t="shared" si="2"/>
        <v>15</v>
      </c>
      <c r="AC41" s="184">
        <f t="shared" si="1"/>
        <v>18</v>
      </c>
      <c r="AD41" s="80"/>
    </row>
    <row r="42" spans="1:30" s="13" customFormat="1" ht="21.95" customHeight="1" x14ac:dyDescent="0.2">
      <c r="A42" s="79"/>
      <c r="B42" s="168"/>
      <c r="C42" s="169" t="s">
        <v>195</v>
      </c>
      <c r="D42" s="170">
        <v>0</v>
      </c>
      <c r="E42" s="171">
        <v>0</v>
      </c>
      <c r="F42" s="170">
        <v>2</v>
      </c>
      <c r="G42" s="178">
        <v>3</v>
      </c>
      <c r="H42" s="170">
        <v>1</v>
      </c>
      <c r="I42" s="171">
        <v>1</v>
      </c>
      <c r="J42" s="170">
        <v>0</v>
      </c>
      <c r="K42" s="171">
        <v>0</v>
      </c>
      <c r="L42" s="170">
        <v>2</v>
      </c>
      <c r="M42" s="171">
        <v>2</v>
      </c>
      <c r="N42" s="170">
        <v>1</v>
      </c>
      <c r="O42" s="171">
        <v>1</v>
      </c>
      <c r="P42" s="170">
        <v>0</v>
      </c>
      <c r="Q42" s="171">
        <v>0</v>
      </c>
      <c r="R42" s="170">
        <v>5</v>
      </c>
      <c r="S42" s="171">
        <v>5</v>
      </c>
      <c r="T42" s="170">
        <v>2</v>
      </c>
      <c r="U42" s="171">
        <v>3</v>
      </c>
      <c r="V42" s="170">
        <v>5</v>
      </c>
      <c r="W42" s="171">
        <v>5</v>
      </c>
      <c r="X42" s="170">
        <v>2</v>
      </c>
      <c r="Y42" s="171">
        <v>2</v>
      </c>
      <c r="Z42" s="170">
        <v>1</v>
      </c>
      <c r="AA42" s="171">
        <v>1</v>
      </c>
      <c r="AB42" s="183">
        <f t="shared" si="2"/>
        <v>21</v>
      </c>
      <c r="AC42" s="184">
        <f t="shared" si="1"/>
        <v>23</v>
      </c>
      <c r="AD42" s="80"/>
    </row>
    <row r="43" spans="1:30" s="13" customFormat="1" ht="21.95" customHeight="1" thickBot="1" x14ac:dyDescent="0.25">
      <c r="A43" s="79"/>
      <c r="B43" s="210"/>
      <c r="C43" s="211" t="s">
        <v>196</v>
      </c>
      <c r="D43" s="214">
        <v>11</v>
      </c>
      <c r="E43" s="213">
        <v>11</v>
      </c>
      <c r="F43" s="214">
        <v>7</v>
      </c>
      <c r="G43" s="215">
        <v>7</v>
      </c>
      <c r="H43" s="214">
        <v>6</v>
      </c>
      <c r="I43" s="213">
        <v>6</v>
      </c>
      <c r="J43" s="214">
        <v>21</v>
      </c>
      <c r="K43" s="213">
        <v>21</v>
      </c>
      <c r="L43" s="214">
        <v>10</v>
      </c>
      <c r="M43" s="213">
        <v>10</v>
      </c>
      <c r="N43" s="214">
        <v>5</v>
      </c>
      <c r="O43" s="213">
        <v>5</v>
      </c>
      <c r="P43" s="214">
        <v>32</v>
      </c>
      <c r="Q43" s="213">
        <v>32</v>
      </c>
      <c r="R43" s="214">
        <v>13</v>
      </c>
      <c r="S43" s="213">
        <v>13</v>
      </c>
      <c r="T43" s="214">
        <v>18</v>
      </c>
      <c r="U43" s="213">
        <v>18</v>
      </c>
      <c r="V43" s="214">
        <v>3</v>
      </c>
      <c r="W43" s="213">
        <v>3</v>
      </c>
      <c r="X43" s="214">
        <v>7</v>
      </c>
      <c r="Y43" s="213">
        <v>17</v>
      </c>
      <c r="Z43" s="214">
        <v>8</v>
      </c>
      <c r="AA43" s="213">
        <v>8</v>
      </c>
      <c r="AB43" s="207">
        <f t="shared" si="2"/>
        <v>141</v>
      </c>
      <c r="AC43" s="208">
        <f t="shared" si="1"/>
        <v>151</v>
      </c>
      <c r="AD43" s="80"/>
    </row>
    <row r="44" spans="1:30" s="13" customFormat="1" ht="21.95" customHeight="1" x14ac:dyDescent="0.2">
      <c r="A44" s="79"/>
      <c r="B44" s="245"/>
      <c r="C44" s="218" t="s">
        <v>197</v>
      </c>
      <c r="D44" s="220">
        <v>2</v>
      </c>
      <c r="E44" s="219">
        <v>2</v>
      </c>
      <c r="F44" s="220">
        <v>2</v>
      </c>
      <c r="G44" s="221">
        <v>2</v>
      </c>
      <c r="H44" s="220">
        <v>3</v>
      </c>
      <c r="I44" s="219">
        <v>3</v>
      </c>
      <c r="J44" s="220">
        <v>3</v>
      </c>
      <c r="K44" s="219">
        <v>3</v>
      </c>
      <c r="L44" s="220">
        <v>8</v>
      </c>
      <c r="M44" s="219">
        <v>9</v>
      </c>
      <c r="N44" s="220">
        <v>19</v>
      </c>
      <c r="O44" s="219">
        <v>20</v>
      </c>
      <c r="P44" s="220">
        <v>5</v>
      </c>
      <c r="Q44" s="219">
        <v>5</v>
      </c>
      <c r="R44" s="220">
        <v>0</v>
      </c>
      <c r="S44" s="219">
        <v>0</v>
      </c>
      <c r="T44" s="220">
        <v>3</v>
      </c>
      <c r="U44" s="219">
        <v>3</v>
      </c>
      <c r="V44" s="220">
        <v>2</v>
      </c>
      <c r="W44" s="219">
        <v>6</v>
      </c>
      <c r="X44" s="220">
        <v>4</v>
      </c>
      <c r="Y44" s="219">
        <v>4</v>
      </c>
      <c r="Z44" s="220">
        <v>1</v>
      </c>
      <c r="AA44" s="219">
        <v>7</v>
      </c>
      <c r="AB44" s="176">
        <f t="shared" si="2"/>
        <v>52</v>
      </c>
      <c r="AC44" s="177">
        <f t="shared" si="1"/>
        <v>64</v>
      </c>
      <c r="AD44" s="80"/>
    </row>
    <row r="45" spans="1:30" s="13" customFormat="1" ht="21.95" customHeight="1" x14ac:dyDescent="0.2">
      <c r="A45" s="79"/>
      <c r="B45" s="185" t="s">
        <v>198</v>
      </c>
      <c r="C45" s="169" t="s">
        <v>199</v>
      </c>
      <c r="D45" s="170">
        <v>0</v>
      </c>
      <c r="E45" s="171">
        <v>1</v>
      </c>
      <c r="F45" s="170">
        <v>1</v>
      </c>
      <c r="G45" s="178">
        <v>1</v>
      </c>
      <c r="H45" s="170">
        <v>0</v>
      </c>
      <c r="I45" s="171">
        <v>0</v>
      </c>
      <c r="J45" s="170">
        <v>1</v>
      </c>
      <c r="K45" s="171">
        <v>1</v>
      </c>
      <c r="L45" s="170">
        <v>2</v>
      </c>
      <c r="M45" s="171">
        <v>2</v>
      </c>
      <c r="N45" s="170">
        <v>0</v>
      </c>
      <c r="O45" s="171">
        <v>0</v>
      </c>
      <c r="P45" s="170">
        <v>1</v>
      </c>
      <c r="Q45" s="171">
        <v>1</v>
      </c>
      <c r="R45" s="170">
        <v>6</v>
      </c>
      <c r="S45" s="171">
        <v>7</v>
      </c>
      <c r="T45" s="170">
        <v>0</v>
      </c>
      <c r="U45" s="171">
        <v>0</v>
      </c>
      <c r="V45" s="170">
        <v>0</v>
      </c>
      <c r="W45" s="171">
        <v>0</v>
      </c>
      <c r="X45" s="170">
        <v>10</v>
      </c>
      <c r="Y45" s="171">
        <v>10</v>
      </c>
      <c r="Z45" s="170">
        <v>1</v>
      </c>
      <c r="AA45" s="171">
        <v>1</v>
      </c>
      <c r="AB45" s="183">
        <f t="shared" si="2"/>
        <v>22</v>
      </c>
      <c r="AC45" s="184">
        <f t="shared" si="1"/>
        <v>24</v>
      </c>
      <c r="AD45" s="80"/>
    </row>
    <row r="46" spans="1:30" s="13" customFormat="1" ht="21.95" customHeight="1" x14ac:dyDescent="0.2">
      <c r="A46" s="79"/>
      <c r="B46" s="168"/>
      <c r="C46" s="169" t="s">
        <v>200</v>
      </c>
      <c r="D46" s="170">
        <v>3</v>
      </c>
      <c r="E46" s="171">
        <v>3</v>
      </c>
      <c r="F46" s="170">
        <v>0</v>
      </c>
      <c r="G46" s="178">
        <v>0</v>
      </c>
      <c r="H46" s="170">
        <v>0</v>
      </c>
      <c r="I46" s="171">
        <v>0</v>
      </c>
      <c r="J46" s="170">
        <v>5</v>
      </c>
      <c r="K46" s="171">
        <v>5</v>
      </c>
      <c r="L46" s="170">
        <v>6</v>
      </c>
      <c r="M46" s="171">
        <v>6</v>
      </c>
      <c r="N46" s="170">
        <v>2</v>
      </c>
      <c r="O46" s="171">
        <v>2</v>
      </c>
      <c r="P46" s="170">
        <v>3</v>
      </c>
      <c r="Q46" s="171">
        <v>3</v>
      </c>
      <c r="R46" s="170">
        <v>5</v>
      </c>
      <c r="S46" s="171">
        <v>5</v>
      </c>
      <c r="T46" s="170">
        <v>1</v>
      </c>
      <c r="U46" s="171">
        <v>1</v>
      </c>
      <c r="V46" s="170">
        <v>1</v>
      </c>
      <c r="W46" s="171">
        <v>1</v>
      </c>
      <c r="X46" s="170">
        <v>3</v>
      </c>
      <c r="Y46" s="171">
        <v>4</v>
      </c>
      <c r="Z46" s="170">
        <v>2</v>
      </c>
      <c r="AA46" s="171">
        <v>2</v>
      </c>
      <c r="AB46" s="183">
        <f t="shared" si="2"/>
        <v>31</v>
      </c>
      <c r="AC46" s="184">
        <f t="shared" si="1"/>
        <v>32</v>
      </c>
      <c r="AD46" s="80"/>
    </row>
    <row r="47" spans="1:30" s="13" customFormat="1" ht="21.95" customHeight="1" thickBot="1" x14ac:dyDescent="0.25">
      <c r="A47" s="79"/>
      <c r="B47" s="202"/>
      <c r="C47" s="225" t="s">
        <v>201</v>
      </c>
      <c r="D47" s="227">
        <v>2</v>
      </c>
      <c r="E47" s="226">
        <v>2</v>
      </c>
      <c r="F47" s="227">
        <v>1</v>
      </c>
      <c r="G47" s="228">
        <v>1</v>
      </c>
      <c r="H47" s="227">
        <v>1</v>
      </c>
      <c r="I47" s="226">
        <v>1</v>
      </c>
      <c r="J47" s="227">
        <v>1</v>
      </c>
      <c r="K47" s="226">
        <v>1</v>
      </c>
      <c r="L47" s="227">
        <v>5</v>
      </c>
      <c r="M47" s="226">
        <v>5</v>
      </c>
      <c r="N47" s="227">
        <v>2</v>
      </c>
      <c r="O47" s="226">
        <v>2</v>
      </c>
      <c r="P47" s="227">
        <v>2</v>
      </c>
      <c r="Q47" s="226">
        <v>2</v>
      </c>
      <c r="R47" s="227">
        <v>5</v>
      </c>
      <c r="S47" s="226">
        <v>5</v>
      </c>
      <c r="T47" s="227">
        <v>0</v>
      </c>
      <c r="U47" s="226">
        <v>0</v>
      </c>
      <c r="V47" s="227">
        <v>0</v>
      </c>
      <c r="W47" s="226">
        <v>0</v>
      </c>
      <c r="X47" s="227">
        <v>0</v>
      </c>
      <c r="Y47" s="226">
        <v>0</v>
      </c>
      <c r="Z47" s="227">
        <v>0</v>
      </c>
      <c r="AA47" s="226">
        <v>0</v>
      </c>
      <c r="AB47" s="207">
        <f t="shared" si="2"/>
        <v>19</v>
      </c>
      <c r="AC47" s="208">
        <f t="shared" si="1"/>
        <v>19</v>
      </c>
      <c r="AD47" s="80"/>
    </row>
    <row r="48" spans="1:30" s="13" customFormat="1" ht="21.95" customHeight="1" x14ac:dyDescent="0.2">
      <c r="A48" s="79"/>
      <c r="B48" s="168"/>
      <c r="C48" s="169" t="s">
        <v>202</v>
      </c>
      <c r="D48" s="170">
        <v>2</v>
      </c>
      <c r="E48" s="171">
        <v>2</v>
      </c>
      <c r="F48" s="170">
        <v>1</v>
      </c>
      <c r="G48" s="178">
        <v>1</v>
      </c>
      <c r="H48" s="170">
        <v>5</v>
      </c>
      <c r="I48" s="171">
        <v>5</v>
      </c>
      <c r="J48" s="170">
        <v>2</v>
      </c>
      <c r="K48" s="171">
        <v>2</v>
      </c>
      <c r="L48" s="170">
        <v>4</v>
      </c>
      <c r="M48" s="171">
        <v>5</v>
      </c>
      <c r="N48" s="170">
        <v>12</v>
      </c>
      <c r="O48" s="171">
        <v>12</v>
      </c>
      <c r="P48" s="170">
        <v>3</v>
      </c>
      <c r="Q48" s="171">
        <v>3</v>
      </c>
      <c r="R48" s="170">
        <v>2</v>
      </c>
      <c r="S48" s="171">
        <v>2</v>
      </c>
      <c r="T48" s="170">
        <v>2</v>
      </c>
      <c r="U48" s="171">
        <v>2</v>
      </c>
      <c r="V48" s="170">
        <v>0</v>
      </c>
      <c r="W48" s="171">
        <v>0</v>
      </c>
      <c r="X48" s="170">
        <v>1</v>
      </c>
      <c r="Y48" s="171">
        <v>2</v>
      </c>
      <c r="Z48" s="170">
        <v>3</v>
      </c>
      <c r="AA48" s="171">
        <v>3</v>
      </c>
      <c r="AB48" s="176">
        <f t="shared" si="2"/>
        <v>37</v>
      </c>
      <c r="AC48" s="177">
        <f t="shared" si="1"/>
        <v>39</v>
      </c>
      <c r="AD48" s="80"/>
    </row>
    <row r="49" spans="1:30" s="13" customFormat="1" ht="21.95" customHeight="1" x14ac:dyDescent="0.2">
      <c r="A49" s="79"/>
      <c r="B49" s="168"/>
      <c r="C49" s="169" t="s">
        <v>203</v>
      </c>
      <c r="D49" s="170">
        <v>1</v>
      </c>
      <c r="E49" s="171">
        <v>1</v>
      </c>
      <c r="F49" s="170">
        <v>3</v>
      </c>
      <c r="G49" s="178">
        <v>3</v>
      </c>
      <c r="H49" s="170">
        <v>4</v>
      </c>
      <c r="I49" s="171">
        <v>4</v>
      </c>
      <c r="J49" s="170">
        <v>1</v>
      </c>
      <c r="K49" s="171">
        <v>1</v>
      </c>
      <c r="L49" s="170">
        <v>3</v>
      </c>
      <c r="M49" s="171">
        <v>3</v>
      </c>
      <c r="N49" s="170">
        <v>1</v>
      </c>
      <c r="O49" s="171">
        <v>2</v>
      </c>
      <c r="P49" s="170">
        <v>2</v>
      </c>
      <c r="Q49" s="171">
        <v>3</v>
      </c>
      <c r="R49" s="170">
        <v>6</v>
      </c>
      <c r="S49" s="171">
        <v>6</v>
      </c>
      <c r="T49" s="170">
        <v>4</v>
      </c>
      <c r="U49" s="171">
        <v>4</v>
      </c>
      <c r="V49" s="170">
        <v>4</v>
      </c>
      <c r="W49" s="171">
        <v>6</v>
      </c>
      <c r="X49" s="170">
        <v>4</v>
      </c>
      <c r="Y49" s="171">
        <v>4</v>
      </c>
      <c r="Z49" s="170">
        <v>3</v>
      </c>
      <c r="AA49" s="171">
        <v>3</v>
      </c>
      <c r="AB49" s="183">
        <f t="shared" si="2"/>
        <v>36</v>
      </c>
      <c r="AC49" s="184">
        <f t="shared" si="1"/>
        <v>40</v>
      </c>
      <c r="AD49" s="80"/>
    </row>
    <row r="50" spans="1:30" s="13" customFormat="1" ht="21.95" customHeight="1" x14ac:dyDescent="0.2">
      <c r="A50" s="79"/>
      <c r="B50" s="185" t="s">
        <v>204</v>
      </c>
      <c r="C50" s="169" t="s">
        <v>205</v>
      </c>
      <c r="D50" s="170">
        <v>1</v>
      </c>
      <c r="E50" s="171">
        <v>1</v>
      </c>
      <c r="F50" s="170">
        <v>0</v>
      </c>
      <c r="G50" s="178">
        <v>0</v>
      </c>
      <c r="H50" s="170">
        <v>1</v>
      </c>
      <c r="I50" s="171">
        <v>1</v>
      </c>
      <c r="J50" s="170">
        <v>1</v>
      </c>
      <c r="K50" s="171">
        <v>1</v>
      </c>
      <c r="L50" s="170">
        <v>5</v>
      </c>
      <c r="M50" s="171">
        <v>5</v>
      </c>
      <c r="N50" s="170">
        <v>1</v>
      </c>
      <c r="O50" s="171">
        <v>1</v>
      </c>
      <c r="P50" s="170">
        <v>0</v>
      </c>
      <c r="Q50" s="171">
        <v>0</v>
      </c>
      <c r="R50" s="170">
        <v>5</v>
      </c>
      <c r="S50" s="171">
        <v>5</v>
      </c>
      <c r="T50" s="170">
        <v>1</v>
      </c>
      <c r="U50" s="171">
        <v>1</v>
      </c>
      <c r="V50" s="170">
        <v>0</v>
      </c>
      <c r="W50" s="171">
        <v>0</v>
      </c>
      <c r="X50" s="170">
        <v>1</v>
      </c>
      <c r="Y50" s="171">
        <v>1</v>
      </c>
      <c r="Z50" s="170">
        <v>0</v>
      </c>
      <c r="AA50" s="171">
        <v>0</v>
      </c>
      <c r="AB50" s="183">
        <f t="shared" si="2"/>
        <v>16</v>
      </c>
      <c r="AC50" s="184">
        <f t="shared" si="1"/>
        <v>16</v>
      </c>
      <c r="AD50" s="80"/>
    </row>
    <row r="51" spans="1:30" s="13" customFormat="1" ht="21.95" customHeight="1" x14ac:dyDescent="0.2">
      <c r="A51" s="79"/>
      <c r="B51" s="168"/>
      <c r="C51" s="169" t="s">
        <v>206</v>
      </c>
      <c r="D51" s="170">
        <v>1</v>
      </c>
      <c r="E51" s="171">
        <v>1</v>
      </c>
      <c r="F51" s="170">
        <v>1</v>
      </c>
      <c r="G51" s="178">
        <v>1</v>
      </c>
      <c r="H51" s="170">
        <v>1</v>
      </c>
      <c r="I51" s="171">
        <v>1</v>
      </c>
      <c r="J51" s="170">
        <v>1</v>
      </c>
      <c r="K51" s="171">
        <v>1</v>
      </c>
      <c r="L51" s="170">
        <v>0</v>
      </c>
      <c r="M51" s="171">
        <v>0</v>
      </c>
      <c r="N51" s="170">
        <v>2</v>
      </c>
      <c r="O51" s="171">
        <v>2</v>
      </c>
      <c r="P51" s="170">
        <v>0</v>
      </c>
      <c r="Q51" s="171">
        <v>0</v>
      </c>
      <c r="R51" s="170">
        <v>4</v>
      </c>
      <c r="S51" s="171">
        <v>5</v>
      </c>
      <c r="T51" s="170">
        <v>3</v>
      </c>
      <c r="U51" s="171">
        <v>3</v>
      </c>
      <c r="V51" s="170">
        <v>1</v>
      </c>
      <c r="W51" s="171">
        <v>2</v>
      </c>
      <c r="X51" s="170">
        <v>2</v>
      </c>
      <c r="Y51" s="171">
        <v>2</v>
      </c>
      <c r="Z51" s="170">
        <v>0</v>
      </c>
      <c r="AA51" s="171">
        <v>1</v>
      </c>
      <c r="AB51" s="183">
        <f t="shared" si="2"/>
        <v>16</v>
      </c>
      <c r="AC51" s="184">
        <f t="shared" si="1"/>
        <v>19</v>
      </c>
      <c r="AD51" s="80"/>
    </row>
    <row r="52" spans="1:30" s="13" customFormat="1" ht="21.95" customHeight="1" thickBot="1" x14ac:dyDescent="0.25">
      <c r="A52" s="79"/>
      <c r="B52" s="202"/>
      <c r="C52" s="225" t="s">
        <v>207</v>
      </c>
      <c r="D52" s="227">
        <v>1</v>
      </c>
      <c r="E52" s="226">
        <v>1</v>
      </c>
      <c r="F52" s="227">
        <v>0</v>
      </c>
      <c r="G52" s="228">
        <v>0</v>
      </c>
      <c r="H52" s="227">
        <v>2</v>
      </c>
      <c r="I52" s="226">
        <v>2</v>
      </c>
      <c r="J52" s="227">
        <v>1</v>
      </c>
      <c r="K52" s="226">
        <v>1</v>
      </c>
      <c r="L52" s="227">
        <v>0</v>
      </c>
      <c r="M52" s="226">
        <v>0</v>
      </c>
      <c r="N52" s="227">
        <v>5</v>
      </c>
      <c r="O52" s="226">
        <v>5</v>
      </c>
      <c r="P52" s="227">
        <v>1</v>
      </c>
      <c r="Q52" s="226">
        <v>1</v>
      </c>
      <c r="R52" s="227">
        <v>1</v>
      </c>
      <c r="S52" s="226">
        <v>1</v>
      </c>
      <c r="T52" s="227">
        <v>0</v>
      </c>
      <c r="U52" s="226">
        <v>0</v>
      </c>
      <c r="V52" s="227">
        <v>1</v>
      </c>
      <c r="W52" s="226">
        <v>1</v>
      </c>
      <c r="X52" s="227">
        <v>1</v>
      </c>
      <c r="Y52" s="226">
        <v>1</v>
      </c>
      <c r="Z52" s="227">
        <v>0</v>
      </c>
      <c r="AA52" s="226">
        <v>0</v>
      </c>
      <c r="AB52" s="207">
        <f t="shared" si="2"/>
        <v>13</v>
      </c>
      <c r="AC52" s="208">
        <f t="shared" si="1"/>
        <v>13</v>
      </c>
      <c r="AD52" s="80"/>
    </row>
    <row r="53" spans="1:30" s="13" customFormat="1" ht="21.95" customHeight="1" x14ac:dyDescent="0.2">
      <c r="A53" s="79"/>
      <c r="B53" s="246" t="s">
        <v>208</v>
      </c>
      <c r="C53" s="169" t="s">
        <v>209</v>
      </c>
      <c r="D53" s="170">
        <v>2</v>
      </c>
      <c r="E53" s="171">
        <v>3</v>
      </c>
      <c r="F53" s="170">
        <v>9</v>
      </c>
      <c r="G53" s="178">
        <v>10</v>
      </c>
      <c r="H53" s="170">
        <v>20</v>
      </c>
      <c r="I53" s="171">
        <v>20</v>
      </c>
      <c r="J53" s="170">
        <v>24</v>
      </c>
      <c r="K53" s="171">
        <v>24</v>
      </c>
      <c r="L53" s="170">
        <v>3</v>
      </c>
      <c r="M53" s="171">
        <v>3</v>
      </c>
      <c r="N53" s="170">
        <v>10</v>
      </c>
      <c r="O53" s="171">
        <v>10</v>
      </c>
      <c r="P53" s="170">
        <v>6</v>
      </c>
      <c r="Q53" s="171">
        <v>30</v>
      </c>
      <c r="R53" s="170">
        <v>7</v>
      </c>
      <c r="S53" s="171">
        <v>7</v>
      </c>
      <c r="T53" s="170">
        <v>8</v>
      </c>
      <c r="U53" s="171">
        <v>9</v>
      </c>
      <c r="V53" s="170">
        <v>16</v>
      </c>
      <c r="W53" s="171">
        <v>16</v>
      </c>
      <c r="X53" s="170">
        <v>6</v>
      </c>
      <c r="Y53" s="171">
        <v>7</v>
      </c>
      <c r="Z53" s="170">
        <v>54</v>
      </c>
      <c r="AA53" s="171">
        <v>54</v>
      </c>
      <c r="AB53" s="176">
        <f t="shared" si="2"/>
        <v>165</v>
      </c>
      <c r="AC53" s="177">
        <f t="shared" si="1"/>
        <v>193</v>
      </c>
      <c r="AD53" s="80"/>
    </row>
    <row r="54" spans="1:30" s="13" customFormat="1" ht="21.95" customHeight="1" thickBot="1" x14ac:dyDescent="0.25">
      <c r="A54" s="79"/>
      <c r="B54" s="168"/>
      <c r="C54" s="191" t="s">
        <v>210</v>
      </c>
      <c r="D54" s="145">
        <v>3</v>
      </c>
      <c r="E54" s="192">
        <v>3</v>
      </c>
      <c r="F54" s="145">
        <v>0</v>
      </c>
      <c r="G54" s="193">
        <v>0</v>
      </c>
      <c r="H54" s="145">
        <v>0</v>
      </c>
      <c r="I54" s="192">
        <v>0</v>
      </c>
      <c r="J54" s="145">
        <v>2</v>
      </c>
      <c r="K54" s="192">
        <v>3</v>
      </c>
      <c r="L54" s="145">
        <v>4</v>
      </c>
      <c r="M54" s="192">
        <v>4</v>
      </c>
      <c r="N54" s="145">
        <v>4</v>
      </c>
      <c r="O54" s="192">
        <v>5</v>
      </c>
      <c r="P54" s="145">
        <v>4</v>
      </c>
      <c r="Q54" s="192">
        <v>4</v>
      </c>
      <c r="R54" s="145">
        <v>2</v>
      </c>
      <c r="S54" s="192">
        <v>2</v>
      </c>
      <c r="T54" s="145">
        <v>3</v>
      </c>
      <c r="U54" s="192">
        <v>3</v>
      </c>
      <c r="V54" s="145">
        <v>3</v>
      </c>
      <c r="W54" s="192">
        <v>3</v>
      </c>
      <c r="X54" s="145">
        <v>2</v>
      </c>
      <c r="Y54" s="192">
        <v>2</v>
      </c>
      <c r="Z54" s="145">
        <v>3</v>
      </c>
      <c r="AA54" s="192">
        <v>3</v>
      </c>
      <c r="AB54" s="207">
        <f t="shared" si="2"/>
        <v>30</v>
      </c>
      <c r="AC54" s="208">
        <f t="shared" si="1"/>
        <v>32</v>
      </c>
      <c r="AD54" s="80"/>
    </row>
    <row r="55" spans="1:30" s="13" customFormat="1" ht="21.95" customHeight="1" x14ac:dyDescent="0.2">
      <c r="A55" s="79"/>
      <c r="B55" s="242"/>
      <c r="C55" s="218" t="s">
        <v>211</v>
      </c>
      <c r="D55" s="220">
        <v>2</v>
      </c>
      <c r="E55" s="219">
        <v>2</v>
      </c>
      <c r="F55" s="220">
        <v>40</v>
      </c>
      <c r="G55" s="221">
        <v>41</v>
      </c>
      <c r="H55" s="220">
        <v>1</v>
      </c>
      <c r="I55" s="219">
        <v>25</v>
      </c>
      <c r="J55" s="220">
        <v>3</v>
      </c>
      <c r="K55" s="219">
        <v>3</v>
      </c>
      <c r="L55" s="220">
        <v>2</v>
      </c>
      <c r="M55" s="219">
        <v>2</v>
      </c>
      <c r="N55" s="220">
        <v>18</v>
      </c>
      <c r="O55" s="219">
        <v>18</v>
      </c>
      <c r="P55" s="220">
        <v>20</v>
      </c>
      <c r="Q55" s="219">
        <v>20</v>
      </c>
      <c r="R55" s="220">
        <v>1</v>
      </c>
      <c r="S55" s="219">
        <v>1</v>
      </c>
      <c r="T55" s="220">
        <v>2</v>
      </c>
      <c r="U55" s="219">
        <v>3</v>
      </c>
      <c r="V55" s="220">
        <v>0</v>
      </c>
      <c r="W55" s="219">
        <v>0</v>
      </c>
      <c r="X55" s="220">
        <v>2</v>
      </c>
      <c r="Y55" s="219">
        <v>2</v>
      </c>
      <c r="Z55" s="220">
        <v>32</v>
      </c>
      <c r="AA55" s="219">
        <v>32</v>
      </c>
      <c r="AB55" s="176">
        <f t="shared" si="2"/>
        <v>123</v>
      </c>
      <c r="AC55" s="177">
        <f t="shared" si="1"/>
        <v>149</v>
      </c>
      <c r="AD55" s="80"/>
    </row>
    <row r="56" spans="1:30" s="13" customFormat="1" ht="21.95" customHeight="1" x14ac:dyDescent="0.2">
      <c r="A56" s="79"/>
      <c r="B56" s="168"/>
      <c r="C56" s="169" t="s">
        <v>212</v>
      </c>
      <c r="D56" s="170">
        <v>1</v>
      </c>
      <c r="E56" s="171">
        <v>2</v>
      </c>
      <c r="F56" s="170">
        <v>1</v>
      </c>
      <c r="G56" s="178">
        <v>1</v>
      </c>
      <c r="H56" s="170">
        <v>0</v>
      </c>
      <c r="I56" s="171">
        <v>1</v>
      </c>
      <c r="J56" s="170">
        <v>9</v>
      </c>
      <c r="K56" s="171">
        <v>9</v>
      </c>
      <c r="L56" s="170">
        <v>4</v>
      </c>
      <c r="M56" s="171">
        <v>4</v>
      </c>
      <c r="N56" s="170">
        <v>2</v>
      </c>
      <c r="O56" s="171">
        <v>2</v>
      </c>
      <c r="P56" s="170">
        <v>18</v>
      </c>
      <c r="Q56" s="171">
        <v>18</v>
      </c>
      <c r="R56" s="170">
        <v>2</v>
      </c>
      <c r="S56" s="171">
        <v>2</v>
      </c>
      <c r="T56" s="170">
        <v>6</v>
      </c>
      <c r="U56" s="171">
        <v>6</v>
      </c>
      <c r="V56" s="170">
        <v>7</v>
      </c>
      <c r="W56" s="171">
        <v>7</v>
      </c>
      <c r="X56" s="170">
        <v>4</v>
      </c>
      <c r="Y56" s="171">
        <v>5</v>
      </c>
      <c r="Z56" s="170">
        <v>7</v>
      </c>
      <c r="AA56" s="171">
        <v>8</v>
      </c>
      <c r="AB56" s="183">
        <f t="shared" si="2"/>
        <v>61</v>
      </c>
      <c r="AC56" s="184">
        <f t="shared" si="1"/>
        <v>65</v>
      </c>
      <c r="AD56" s="80"/>
    </row>
    <row r="57" spans="1:30" s="13" customFormat="1" ht="21.95" customHeight="1" x14ac:dyDescent="0.2">
      <c r="A57" s="79"/>
      <c r="B57" s="168"/>
      <c r="C57" s="169" t="s">
        <v>213</v>
      </c>
      <c r="D57" s="170">
        <v>0</v>
      </c>
      <c r="E57" s="171">
        <v>0</v>
      </c>
      <c r="F57" s="170">
        <v>0</v>
      </c>
      <c r="G57" s="178">
        <v>0</v>
      </c>
      <c r="H57" s="170">
        <v>0</v>
      </c>
      <c r="I57" s="171">
        <v>0</v>
      </c>
      <c r="J57" s="170">
        <v>0</v>
      </c>
      <c r="K57" s="171">
        <v>0</v>
      </c>
      <c r="L57" s="170">
        <v>0</v>
      </c>
      <c r="M57" s="171">
        <v>0</v>
      </c>
      <c r="N57" s="170">
        <v>0</v>
      </c>
      <c r="O57" s="171">
        <v>0</v>
      </c>
      <c r="P57" s="170">
        <v>0</v>
      </c>
      <c r="Q57" s="171">
        <v>0</v>
      </c>
      <c r="R57" s="170">
        <v>0</v>
      </c>
      <c r="S57" s="171">
        <v>0</v>
      </c>
      <c r="T57" s="170">
        <v>0</v>
      </c>
      <c r="U57" s="171">
        <v>0</v>
      </c>
      <c r="V57" s="170">
        <v>0</v>
      </c>
      <c r="W57" s="171">
        <v>0</v>
      </c>
      <c r="X57" s="170">
        <v>0</v>
      </c>
      <c r="Y57" s="171">
        <v>0</v>
      </c>
      <c r="Z57" s="170">
        <v>0</v>
      </c>
      <c r="AA57" s="171">
        <v>0</v>
      </c>
      <c r="AB57" s="183">
        <f t="shared" si="2"/>
        <v>0</v>
      </c>
      <c r="AC57" s="184">
        <f t="shared" si="1"/>
        <v>0</v>
      </c>
      <c r="AD57" s="80"/>
    </row>
    <row r="58" spans="1:30" s="13" customFormat="1" ht="21.95" customHeight="1" x14ac:dyDescent="0.2">
      <c r="A58" s="79"/>
      <c r="B58" s="185" t="s">
        <v>214</v>
      </c>
      <c r="C58" s="169" t="s">
        <v>215</v>
      </c>
      <c r="D58" s="170">
        <v>25</v>
      </c>
      <c r="E58" s="171">
        <v>25</v>
      </c>
      <c r="F58" s="170">
        <v>0</v>
      </c>
      <c r="G58" s="178">
        <v>0</v>
      </c>
      <c r="H58" s="170">
        <v>1</v>
      </c>
      <c r="I58" s="171">
        <v>1</v>
      </c>
      <c r="J58" s="170">
        <v>0</v>
      </c>
      <c r="K58" s="171">
        <v>0</v>
      </c>
      <c r="L58" s="170">
        <v>1</v>
      </c>
      <c r="M58" s="171">
        <v>1</v>
      </c>
      <c r="N58" s="170">
        <v>0</v>
      </c>
      <c r="O58" s="171">
        <v>0</v>
      </c>
      <c r="P58" s="170">
        <v>3</v>
      </c>
      <c r="Q58" s="171">
        <v>3</v>
      </c>
      <c r="R58" s="170">
        <v>1</v>
      </c>
      <c r="S58" s="171">
        <v>1</v>
      </c>
      <c r="T58" s="170">
        <v>1</v>
      </c>
      <c r="U58" s="171">
        <v>25</v>
      </c>
      <c r="V58" s="170">
        <v>0</v>
      </c>
      <c r="W58" s="171">
        <v>0</v>
      </c>
      <c r="X58" s="170">
        <v>11</v>
      </c>
      <c r="Y58" s="171">
        <v>11</v>
      </c>
      <c r="Z58" s="170">
        <v>3</v>
      </c>
      <c r="AA58" s="171">
        <v>3</v>
      </c>
      <c r="AB58" s="183">
        <f t="shared" si="2"/>
        <v>46</v>
      </c>
      <c r="AC58" s="184">
        <f t="shared" si="1"/>
        <v>70</v>
      </c>
      <c r="AD58" s="80"/>
    </row>
    <row r="59" spans="1:30" s="13" customFormat="1" ht="21.95" customHeight="1" x14ac:dyDescent="0.2">
      <c r="A59" s="79"/>
      <c r="B59" s="168"/>
      <c r="C59" s="169" t="s">
        <v>216</v>
      </c>
      <c r="D59" s="170">
        <v>0</v>
      </c>
      <c r="E59" s="171">
        <v>0</v>
      </c>
      <c r="F59" s="170">
        <v>0</v>
      </c>
      <c r="G59" s="178">
        <v>0</v>
      </c>
      <c r="H59" s="170">
        <v>0</v>
      </c>
      <c r="I59" s="171">
        <v>0</v>
      </c>
      <c r="J59" s="170">
        <v>0</v>
      </c>
      <c r="K59" s="171">
        <v>0</v>
      </c>
      <c r="L59" s="170">
        <v>0</v>
      </c>
      <c r="M59" s="171">
        <v>0</v>
      </c>
      <c r="N59" s="170">
        <v>0</v>
      </c>
      <c r="O59" s="171">
        <v>0</v>
      </c>
      <c r="P59" s="170">
        <v>0</v>
      </c>
      <c r="Q59" s="171">
        <v>0</v>
      </c>
      <c r="R59" s="170">
        <v>0</v>
      </c>
      <c r="S59" s="171">
        <v>0</v>
      </c>
      <c r="T59" s="170">
        <v>0</v>
      </c>
      <c r="U59" s="171">
        <v>0</v>
      </c>
      <c r="V59" s="170">
        <v>0</v>
      </c>
      <c r="W59" s="171">
        <v>0</v>
      </c>
      <c r="X59" s="170">
        <v>0</v>
      </c>
      <c r="Y59" s="171">
        <v>0</v>
      </c>
      <c r="Z59" s="170">
        <v>0</v>
      </c>
      <c r="AA59" s="171">
        <v>0</v>
      </c>
      <c r="AB59" s="183">
        <f t="shared" si="2"/>
        <v>0</v>
      </c>
      <c r="AC59" s="184">
        <f t="shared" si="1"/>
        <v>0</v>
      </c>
      <c r="AD59" s="80"/>
    </row>
    <row r="60" spans="1:30" s="13" customFormat="1" ht="21.95" customHeight="1" x14ac:dyDescent="0.2">
      <c r="A60" s="79"/>
      <c r="B60" s="168"/>
      <c r="C60" s="169" t="s">
        <v>217</v>
      </c>
      <c r="D60" s="170">
        <v>0</v>
      </c>
      <c r="E60" s="171">
        <v>0</v>
      </c>
      <c r="F60" s="170">
        <v>0</v>
      </c>
      <c r="G60" s="178">
        <v>0</v>
      </c>
      <c r="H60" s="170">
        <v>0</v>
      </c>
      <c r="I60" s="171">
        <v>0</v>
      </c>
      <c r="J60" s="170">
        <v>0</v>
      </c>
      <c r="K60" s="171">
        <v>0</v>
      </c>
      <c r="L60" s="170">
        <v>0</v>
      </c>
      <c r="M60" s="171">
        <v>0</v>
      </c>
      <c r="N60" s="170">
        <v>0</v>
      </c>
      <c r="O60" s="171">
        <v>0</v>
      </c>
      <c r="P60" s="170">
        <v>0</v>
      </c>
      <c r="Q60" s="171">
        <v>0</v>
      </c>
      <c r="R60" s="170">
        <v>0</v>
      </c>
      <c r="S60" s="171">
        <v>0</v>
      </c>
      <c r="T60" s="170">
        <v>0</v>
      </c>
      <c r="U60" s="171">
        <v>0</v>
      </c>
      <c r="V60" s="170">
        <v>0</v>
      </c>
      <c r="W60" s="171">
        <v>0</v>
      </c>
      <c r="X60" s="170">
        <v>0</v>
      </c>
      <c r="Y60" s="171">
        <v>0</v>
      </c>
      <c r="Z60" s="170">
        <v>0</v>
      </c>
      <c r="AA60" s="171">
        <v>0</v>
      </c>
      <c r="AB60" s="183">
        <f t="shared" si="2"/>
        <v>0</v>
      </c>
      <c r="AC60" s="184">
        <f t="shared" si="1"/>
        <v>0</v>
      </c>
      <c r="AD60" s="80"/>
    </row>
    <row r="61" spans="1:30" s="13" customFormat="1" ht="21.95" customHeight="1" x14ac:dyDescent="0.2">
      <c r="A61" s="79"/>
      <c r="B61" s="168"/>
      <c r="C61" s="169" t="s">
        <v>218</v>
      </c>
      <c r="D61" s="170">
        <v>0</v>
      </c>
      <c r="E61" s="171">
        <v>0</v>
      </c>
      <c r="F61" s="170">
        <v>0</v>
      </c>
      <c r="G61" s="178">
        <v>0</v>
      </c>
      <c r="H61" s="170">
        <v>0</v>
      </c>
      <c r="I61" s="171">
        <v>0</v>
      </c>
      <c r="J61" s="170">
        <v>0</v>
      </c>
      <c r="K61" s="171">
        <v>0</v>
      </c>
      <c r="L61" s="170">
        <v>0</v>
      </c>
      <c r="M61" s="171">
        <v>0</v>
      </c>
      <c r="N61" s="170">
        <v>0</v>
      </c>
      <c r="O61" s="171">
        <v>0</v>
      </c>
      <c r="P61" s="170">
        <v>0</v>
      </c>
      <c r="Q61" s="171">
        <v>0</v>
      </c>
      <c r="R61" s="170">
        <v>0</v>
      </c>
      <c r="S61" s="171">
        <v>0</v>
      </c>
      <c r="T61" s="170">
        <v>0</v>
      </c>
      <c r="U61" s="171">
        <v>0</v>
      </c>
      <c r="V61" s="170">
        <v>0</v>
      </c>
      <c r="W61" s="171">
        <v>0</v>
      </c>
      <c r="X61" s="170">
        <v>0</v>
      </c>
      <c r="Y61" s="171">
        <v>0</v>
      </c>
      <c r="Z61" s="170">
        <v>0</v>
      </c>
      <c r="AA61" s="171">
        <v>0</v>
      </c>
      <c r="AB61" s="183">
        <f t="shared" si="2"/>
        <v>0</v>
      </c>
      <c r="AC61" s="184">
        <f t="shared" si="1"/>
        <v>0</v>
      </c>
      <c r="AD61" s="80"/>
    </row>
    <row r="62" spans="1:30" s="13" customFormat="1" ht="21.95" customHeight="1" thickBot="1" x14ac:dyDescent="0.25">
      <c r="A62" s="79"/>
      <c r="B62" s="202"/>
      <c r="C62" s="225" t="s">
        <v>219</v>
      </c>
      <c r="D62" s="227">
        <v>0</v>
      </c>
      <c r="E62" s="226">
        <v>0</v>
      </c>
      <c r="F62" s="239">
        <v>0</v>
      </c>
      <c r="G62" s="241">
        <v>0</v>
      </c>
      <c r="H62" s="227">
        <v>0</v>
      </c>
      <c r="I62" s="226">
        <v>0</v>
      </c>
      <c r="J62" s="227">
        <v>0</v>
      </c>
      <c r="K62" s="226">
        <v>0</v>
      </c>
      <c r="L62" s="227">
        <v>1</v>
      </c>
      <c r="M62" s="226">
        <v>1</v>
      </c>
      <c r="N62" s="227">
        <v>0</v>
      </c>
      <c r="O62" s="226">
        <v>0</v>
      </c>
      <c r="P62" s="227">
        <v>0</v>
      </c>
      <c r="Q62" s="226">
        <v>0</v>
      </c>
      <c r="R62" s="227">
        <v>0</v>
      </c>
      <c r="S62" s="226">
        <v>0</v>
      </c>
      <c r="T62" s="227">
        <v>0</v>
      </c>
      <c r="U62" s="226">
        <v>0</v>
      </c>
      <c r="V62" s="227">
        <v>0</v>
      </c>
      <c r="W62" s="226">
        <v>0</v>
      </c>
      <c r="X62" s="227">
        <v>1</v>
      </c>
      <c r="Y62" s="226">
        <v>1</v>
      </c>
      <c r="Z62" s="227">
        <v>0</v>
      </c>
      <c r="AA62" s="226">
        <v>0</v>
      </c>
      <c r="AB62" s="207">
        <f t="shared" si="2"/>
        <v>2</v>
      </c>
      <c r="AC62" s="208">
        <f t="shared" si="1"/>
        <v>2</v>
      </c>
      <c r="AD62" s="80"/>
    </row>
    <row r="63" spans="1:30" s="13" customFormat="1" ht="21.95" customHeight="1" x14ac:dyDescent="0.2">
      <c r="A63" s="79"/>
      <c r="B63" s="246" t="s">
        <v>220</v>
      </c>
      <c r="C63" s="169" t="s">
        <v>221</v>
      </c>
      <c r="D63" s="170">
        <v>5</v>
      </c>
      <c r="E63" s="171">
        <v>9</v>
      </c>
      <c r="F63" s="170">
        <v>8</v>
      </c>
      <c r="G63" s="178">
        <v>8</v>
      </c>
      <c r="H63" s="170">
        <v>3</v>
      </c>
      <c r="I63" s="171">
        <v>5</v>
      </c>
      <c r="J63" s="170">
        <v>11</v>
      </c>
      <c r="K63" s="171">
        <v>12</v>
      </c>
      <c r="L63" s="170">
        <v>15</v>
      </c>
      <c r="M63" s="171">
        <v>16</v>
      </c>
      <c r="N63" s="170">
        <v>5</v>
      </c>
      <c r="O63" s="171">
        <v>13</v>
      </c>
      <c r="P63" s="170">
        <v>3</v>
      </c>
      <c r="Q63" s="171">
        <v>5</v>
      </c>
      <c r="R63" s="170">
        <v>4</v>
      </c>
      <c r="S63" s="171">
        <v>4</v>
      </c>
      <c r="T63" s="170">
        <v>18</v>
      </c>
      <c r="U63" s="171">
        <v>18</v>
      </c>
      <c r="V63" s="170">
        <v>6</v>
      </c>
      <c r="W63" s="171">
        <v>8</v>
      </c>
      <c r="X63" s="170">
        <v>8</v>
      </c>
      <c r="Y63" s="171">
        <v>59</v>
      </c>
      <c r="Z63" s="170">
        <v>2</v>
      </c>
      <c r="AA63" s="171">
        <v>3</v>
      </c>
      <c r="AB63" s="176">
        <f t="shared" si="2"/>
        <v>88</v>
      </c>
      <c r="AC63" s="177">
        <f t="shared" si="1"/>
        <v>160</v>
      </c>
      <c r="AD63" s="80"/>
    </row>
    <row r="64" spans="1:30" s="13" customFormat="1" ht="21.95" customHeight="1" thickBot="1" x14ac:dyDescent="0.25">
      <c r="A64" s="79"/>
      <c r="B64" s="202"/>
      <c r="C64" s="225" t="s">
        <v>222</v>
      </c>
      <c r="D64" s="227">
        <v>0</v>
      </c>
      <c r="E64" s="226">
        <v>0</v>
      </c>
      <c r="F64" s="227">
        <v>0</v>
      </c>
      <c r="G64" s="228">
        <v>0</v>
      </c>
      <c r="H64" s="227">
        <v>0</v>
      </c>
      <c r="I64" s="226">
        <v>0</v>
      </c>
      <c r="J64" s="227">
        <v>1</v>
      </c>
      <c r="K64" s="226">
        <v>1</v>
      </c>
      <c r="L64" s="227">
        <v>0</v>
      </c>
      <c r="M64" s="226">
        <v>0</v>
      </c>
      <c r="N64" s="227">
        <v>0</v>
      </c>
      <c r="O64" s="226">
        <v>0</v>
      </c>
      <c r="P64" s="227">
        <v>0</v>
      </c>
      <c r="Q64" s="226">
        <v>0</v>
      </c>
      <c r="R64" s="227">
        <v>0</v>
      </c>
      <c r="S64" s="226">
        <v>0</v>
      </c>
      <c r="T64" s="227">
        <v>9</v>
      </c>
      <c r="U64" s="226">
        <v>9</v>
      </c>
      <c r="V64" s="227">
        <v>1</v>
      </c>
      <c r="W64" s="226">
        <v>1</v>
      </c>
      <c r="X64" s="227">
        <v>0</v>
      </c>
      <c r="Y64" s="226">
        <v>0</v>
      </c>
      <c r="Z64" s="227">
        <v>1</v>
      </c>
      <c r="AA64" s="226">
        <v>1</v>
      </c>
      <c r="AB64" s="207">
        <f t="shared" si="2"/>
        <v>12</v>
      </c>
      <c r="AC64" s="208">
        <f t="shared" si="1"/>
        <v>12</v>
      </c>
      <c r="AD64" s="80"/>
    </row>
    <row r="65" spans="1:30" s="13" customFormat="1" ht="21.95" customHeight="1" x14ac:dyDescent="0.2">
      <c r="A65" s="79"/>
      <c r="B65" s="168"/>
      <c r="C65" s="191" t="s">
        <v>223</v>
      </c>
      <c r="D65" s="147">
        <f>SUM(D3:D15)</f>
        <v>511</v>
      </c>
      <c r="E65" s="132">
        <f>SUM(E3:E15)</f>
        <v>717</v>
      </c>
      <c r="F65" s="132">
        <f>SUM(F3:F15)</f>
        <v>656</v>
      </c>
      <c r="G65" s="132">
        <f>SUM(G3:G15)</f>
        <v>973</v>
      </c>
      <c r="H65" s="132">
        <f t="shared" ref="H65:AA65" si="3">SUM(H3:H15)</f>
        <v>588</v>
      </c>
      <c r="I65" s="132">
        <f t="shared" si="3"/>
        <v>831</v>
      </c>
      <c r="J65" s="132">
        <f t="shared" si="3"/>
        <v>590</v>
      </c>
      <c r="K65" s="132">
        <f t="shared" si="3"/>
        <v>1094</v>
      </c>
      <c r="L65" s="132">
        <f t="shared" si="3"/>
        <v>812</v>
      </c>
      <c r="M65" s="132">
        <f t="shared" si="3"/>
        <v>1255</v>
      </c>
      <c r="N65" s="132">
        <f t="shared" si="3"/>
        <v>989</v>
      </c>
      <c r="O65" s="132">
        <f t="shared" si="3"/>
        <v>1446</v>
      </c>
      <c r="P65" s="132">
        <f t="shared" si="3"/>
        <v>864</v>
      </c>
      <c r="Q65" s="132">
        <f t="shared" si="3"/>
        <v>1176</v>
      </c>
      <c r="R65" s="132">
        <f t="shared" si="3"/>
        <v>797</v>
      </c>
      <c r="S65" s="132">
        <f t="shared" si="3"/>
        <v>1180</v>
      </c>
      <c r="T65" s="132">
        <f t="shared" si="3"/>
        <v>840</v>
      </c>
      <c r="U65" s="132">
        <f t="shared" si="3"/>
        <v>1191</v>
      </c>
      <c r="V65" s="132">
        <f t="shared" si="3"/>
        <v>814</v>
      </c>
      <c r="W65" s="132">
        <f t="shared" si="3"/>
        <v>1345</v>
      </c>
      <c r="X65" s="132">
        <f t="shared" si="3"/>
        <v>788</v>
      </c>
      <c r="Y65" s="132">
        <f t="shared" si="3"/>
        <v>1017</v>
      </c>
      <c r="Z65" s="132">
        <f t="shared" si="3"/>
        <v>924</v>
      </c>
      <c r="AA65" s="132">
        <f t="shared" si="3"/>
        <v>1275</v>
      </c>
      <c r="AB65" s="176">
        <f>SUM(D65,F65,H65,J65,L65,N65,P65,R65,T65,V65,X65,Z65)</f>
        <v>9173</v>
      </c>
      <c r="AC65" s="177">
        <f>SUM(E65,G65,I65,K65,M65,O65,Q65,S65,U65,W65,Y65,AA65)</f>
        <v>13500</v>
      </c>
      <c r="AD65" s="80"/>
    </row>
    <row r="66" spans="1:30" s="13" customFormat="1" ht="21.95" customHeight="1" x14ac:dyDescent="0.2">
      <c r="A66" s="79"/>
      <c r="B66" s="168"/>
      <c r="C66" s="169" t="s">
        <v>224</v>
      </c>
      <c r="D66" s="170"/>
      <c r="E66" s="247">
        <f>D65/E65</f>
        <v>0.71269177126917715</v>
      </c>
      <c r="F66" s="248"/>
      <c r="G66" s="247">
        <f>F65/G65</f>
        <v>0.67420349434737925</v>
      </c>
      <c r="H66" s="248"/>
      <c r="I66" s="247">
        <f>H65/I65</f>
        <v>0.70758122743682306</v>
      </c>
      <c r="J66" s="248"/>
      <c r="K66" s="247">
        <f>J65/K65</f>
        <v>0.53930530164533819</v>
      </c>
      <c r="L66" s="248"/>
      <c r="M66" s="249">
        <f>L65/M65</f>
        <v>0.64701195219123508</v>
      </c>
      <c r="N66" s="248"/>
      <c r="O66" s="249">
        <f>N65/O65</f>
        <v>0.6839557399723375</v>
      </c>
      <c r="P66" s="248"/>
      <c r="Q66" s="249">
        <f>P65/Q65</f>
        <v>0.73469387755102045</v>
      </c>
      <c r="R66" s="248"/>
      <c r="S66" s="249">
        <f>R65/S65</f>
        <v>0.67542372881355928</v>
      </c>
      <c r="T66" s="248"/>
      <c r="U66" s="249">
        <f>T65/U65</f>
        <v>0.70528967254408059</v>
      </c>
      <c r="V66" s="248"/>
      <c r="W66" s="249">
        <f>V65/W65</f>
        <v>0.60520446096654279</v>
      </c>
      <c r="X66" s="248"/>
      <c r="Y66" s="249">
        <f>X65/Y65</f>
        <v>0.77482792527040312</v>
      </c>
      <c r="Z66" s="248"/>
      <c r="AA66" s="249">
        <f>Z65/AA65</f>
        <v>0.7247058823529412</v>
      </c>
      <c r="AB66" s="250"/>
      <c r="AC66" s="251">
        <f>AB65/AC65</f>
        <v>0.67948148148148146</v>
      </c>
      <c r="AD66" s="80"/>
    </row>
    <row r="67" spans="1:30" s="13" customFormat="1" ht="21.95" customHeight="1" x14ac:dyDescent="0.2">
      <c r="A67" s="79"/>
      <c r="B67" s="185" t="s">
        <v>225</v>
      </c>
      <c r="C67" s="191" t="s">
        <v>226</v>
      </c>
      <c r="D67" s="147">
        <f>SUM(D16:D64)</f>
        <v>100</v>
      </c>
      <c r="E67" s="132">
        <f>SUM(E16:E64)</f>
        <v>109</v>
      </c>
      <c r="F67" s="132">
        <f t="shared" ref="F67:AA67" si="4">SUM(F16:F64)</f>
        <v>127</v>
      </c>
      <c r="G67" s="132">
        <f t="shared" si="4"/>
        <v>158</v>
      </c>
      <c r="H67" s="132">
        <f t="shared" si="4"/>
        <v>85</v>
      </c>
      <c r="I67" s="132">
        <f>SUM(I16:I64)</f>
        <v>116</v>
      </c>
      <c r="J67" s="132">
        <f t="shared" si="4"/>
        <v>131</v>
      </c>
      <c r="K67" s="132">
        <f t="shared" si="4"/>
        <v>151</v>
      </c>
      <c r="L67" s="132">
        <f t="shared" si="4"/>
        <v>170</v>
      </c>
      <c r="M67" s="132">
        <f t="shared" si="4"/>
        <v>191</v>
      </c>
      <c r="N67" s="132">
        <f t="shared" si="4"/>
        <v>177</v>
      </c>
      <c r="O67" s="132">
        <f t="shared" si="4"/>
        <v>212</v>
      </c>
      <c r="P67" s="132">
        <f>SUM(P16:P64)</f>
        <v>183</v>
      </c>
      <c r="Q67" s="132">
        <f>SUM(Q16:Q64)</f>
        <v>234</v>
      </c>
      <c r="R67" s="132">
        <f t="shared" si="4"/>
        <v>119</v>
      </c>
      <c r="S67" s="132">
        <f t="shared" si="4"/>
        <v>141</v>
      </c>
      <c r="T67" s="132">
        <f t="shared" si="4"/>
        <v>166</v>
      </c>
      <c r="U67" s="132">
        <f t="shared" si="4"/>
        <v>210</v>
      </c>
      <c r="V67" s="132">
        <f t="shared" si="4"/>
        <v>99</v>
      </c>
      <c r="W67" s="132">
        <f t="shared" si="4"/>
        <v>109</v>
      </c>
      <c r="X67" s="132">
        <f t="shared" si="4"/>
        <v>143</v>
      </c>
      <c r="Y67" s="132">
        <f t="shared" si="4"/>
        <v>214</v>
      </c>
      <c r="Z67" s="132">
        <f t="shared" si="4"/>
        <v>211</v>
      </c>
      <c r="AA67" s="132">
        <f t="shared" si="4"/>
        <v>223</v>
      </c>
      <c r="AB67" s="183">
        <f>SUM(D67,F67,H67,J67,L67,N67,P67,R67,T67,V67,X67,Z67)</f>
        <v>1711</v>
      </c>
      <c r="AC67" s="184">
        <f>SUM(E67,G67,I67,K67,M67,O67,Q67,S67,U67,W67,Y67,AA67)</f>
        <v>2068</v>
      </c>
      <c r="AD67" s="80"/>
    </row>
    <row r="68" spans="1:30" s="13" customFormat="1" ht="21.95" customHeight="1" x14ac:dyDescent="0.2">
      <c r="A68" s="79"/>
      <c r="B68" s="168"/>
      <c r="C68" s="169" t="s">
        <v>224</v>
      </c>
      <c r="D68" s="170"/>
      <c r="E68" s="247">
        <f>D67/E67</f>
        <v>0.91743119266055051</v>
      </c>
      <c r="F68" s="248"/>
      <c r="G68" s="247">
        <f>F67/G67</f>
        <v>0.80379746835443033</v>
      </c>
      <c r="H68" s="248"/>
      <c r="I68" s="247">
        <f>H67/I67</f>
        <v>0.73275862068965514</v>
      </c>
      <c r="J68" s="248"/>
      <c r="K68" s="247">
        <f>J67/K67</f>
        <v>0.86754966887417218</v>
      </c>
      <c r="L68" s="248"/>
      <c r="M68" s="249">
        <f>L67/M67</f>
        <v>0.89005235602094246</v>
      </c>
      <c r="N68" s="248"/>
      <c r="O68" s="249">
        <f>N67/O67</f>
        <v>0.83490566037735847</v>
      </c>
      <c r="P68" s="248"/>
      <c r="Q68" s="249">
        <f>P67/Q67</f>
        <v>0.78205128205128205</v>
      </c>
      <c r="R68" s="248"/>
      <c r="S68" s="249">
        <f>R67/S67</f>
        <v>0.84397163120567376</v>
      </c>
      <c r="T68" s="248"/>
      <c r="U68" s="249">
        <f>T67/U67</f>
        <v>0.79047619047619044</v>
      </c>
      <c r="V68" s="248"/>
      <c r="W68" s="249">
        <f>V67/W67</f>
        <v>0.90825688073394495</v>
      </c>
      <c r="X68" s="248"/>
      <c r="Y68" s="249">
        <f>X67/Y67</f>
        <v>0.66822429906542058</v>
      </c>
      <c r="Z68" s="248"/>
      <c r="AA68" s="249">
        <f>Z67/AA67</f>
        <v>0.94618834080717484</v>
      </c>
      <c r="AB68" s="96"/>
      <c r="AC68" s="252">
        <f>AB67/AC67</f>
        <v>0.82736943907156668</v>
      </c>
      <c r="AD68" s="80"/>
    </row>
    <row r="69" spans="1:30" s="13" customFormat="1" ht="21.95" customHeight="1" x14ac:dyDescent="0.2">
      <c r="A69" s="79"/>
      <c r="B69" s="168"/>
      <c r="C69" s="191" t="s">
        <v>227</v>
      </c>
      <c r="D69" s="147">
        <f>D67+D65</f>
        <v>611</v>
      </c>
      <c r="E69" s="132">
        <f>E67+E65</f>
        <v>826</v>
      </c>
      <c r="F69" s="132">
        <f>F67+F65</f>
        <v>783</v>
      </c>
      <c r="G69" s="132">
        <f t="shared" ref="G69:O69" si="5">G67+G65</f>
        <v>1131</v>
      </c>
      <c r="H69" s="132">
        <f t="shared" si="5"/>
        <v>673</v>
      </c>
      <c r="I69" s="132">
        <f>I67+I65</f>
        <v>947</v>
      </c>
      <c r="J69" s="132">
        <f t="shared" si="5"/>
        <v>721</v>
      </c>
      <c r="K69" s="132">
        <f t="shared" si="5"/>
        <v>1245</v>
      </c>
      <c r="L69" s="132">
        <f t="shared" si="5"/>
        <v>982</v>
      </c>
      <c r="M69" s="132">
        <f>M67+M65</f>
        <v>1446</v>
      </c>
      <c r="N69" s="132">
        <f t="shared" si="5"/>
        <v>1166</v>
      </c>
      <c r="O69" s="132">
        <f t="shared" si="5"/>
        <v>1658</v>
      </c>
      <c r="P69" s="132">
        <f>P67+P65</f>
        <v>1047</v>
      </c>
      <c r="Q69" s="132">
        <f>Q67+Q65</f>
        <v>1410</v>
      </c>
      <c r="R69" s="132">
        <f t="shared" ref="R69:AA69" si="6">R67+R65</f>
        <v>916</v>
      </c>
      <c r="S69" s="132">
        <f t="shared" si="6"/>
        <v>1321</v>
      </c>
      <c r="T69" s="132">
        <f t="shared" si="6"/>
        <v>1006</v>
      </c>
      <c r="U69" s="132">
        <f t="shared" si="6"/>
        <v>1401</v>
      </c>
      <c r="V69" s="132">
        <f t="shared" si="6"/>
        <v>913</v>
      </c>
      <c r="W69" s="132">
        <f t="shared" si="6"/>
        <v>1454</v>
      </c>
      <c r="X69" s="132">
        <f t="shared" si="6"/>
        <v>931</v>
      </c>
      <c r="Y69" s="132">
        <f t="shared" si="6"/>
        <v>1231</v>
      </c>
      <c r="Z69" s="132">
        <f t="shared" si="6"/>
        <v>1135</v>
      </c>
      <c r="AA69" s="132">
        <f t="shared" si="6"/>
        <v>1498</v>
      </c>
      <c r="AB69" s="253">
        <f>SUM(D69,F69,H69,J69,L69,N69,P69,R69,T69,V69,X69,Z69)</f>
        <v>10884</v>
      </c>
      <c r="AC69" s="254">
        <f>SUM(E69,G69,I69,K69,M69,O69,Q69,S69,U69,W69,Y69,AA69)</f>
        <v>15568</v>
      </c>
      <c r="AD69" s="80"/>
    </row>
    <row r="70" spans="1:30" s="13" customFormat="1" ht="21.95" customHeight="1" thickBot="1" x14ac:dyDescent="0.25">
      <c r="A70" s="79"/>
      <c r="B70" s="210"/>
      <c r="C70" s="211" t="s">
        <v>224</v>
      </c>
      <c r="D70" s="214"/>
      <c r="E70" s="255">
        <f>D69/E69</f>
        <v>0.73970944309927356</v>
      </c>
      <c r="F70" s="256"/>
      <c r="G70" s="255">
        <f>F69/G69</f>
        <v>0.69230769230769229</v>
      </c>
      <c r="H70" s="256"/>
      <c r="I70" s="255">
        <f>H69/I69</f>
        <v>0.71066525871172126</v>
      </c>
      <c r="J70" s="256"/>
      <c r="K70" s="255">
        <f>J69/K69</f>
        <v>0.57911646586345378</v>
      </c>
      <c r="L70" s="256"/>
      <c r="M70" s="257">
        <f>L69/M69</f>
        <v>0.67911479944674968</v>
      </c>
      <c r="N70" s="256"/>
      <c r="O70" s="257">
        <f>N69/O69</f>
        <v>0.70325693606755124</v>
      </c>
      <c r="P70" s="256"/>
      <c r="Q70" s="257">
        <f>P69/Q69</f>
        <v>0.74255319148936172</v>
      </c>
      <c r="R70" s="256"/>
      <c r="S70" s="257">
        <f>R69/S69</f>
        <v>0.69341408024224072</v>
      </c>
      <c r="T70" s="256"/>
      <c r="U70" s="257">
        <f>T69/U69</f>
        <v>0.7180585296216988</v>
      </c>
      <c r="V70" s="256"/>
      <c r="W70" s="257">
        <f>V69/W69</f>
        <v>0.62792297111416784</v>
      </c>
      <c r="X70" s="256"/>
      <c r="Y70" s="257">
        <f>X69/Y69</f>
        <v>0.75629569455727053</v>
      </c>
      <c r="Z70" s="256"/>
      <c r="AA70" s="257">
        <f>Z69/AA69</f>
        <v>0.7576769025367156</v>
      </c>
      <c r="AB70" s="258"/>
      <c r="AC70" s="259">
        <f>AB69/AC69</f>
        <v>0.69912641315519009</v>
      </c>
      <c r="AD70" s="80"/>
    </row>
    <row r="71" spans="1:30" s="13" customFormat="1" ht="21.95" customHeight="1" x14ac:dyDescent="0.2">
      <c r="A71" s="79"/>
      <c r="B71" s="79"/>
      <c r="C71" s="79"/>
      <c r="D71" s="132" t="s">
        <v>228</v>
      </c>
      <c r="E71" s="94"/>
      <c r="F71" s="132" t="s">
        <v>229</v>
      </c>
      <c r="G71" s="94"/>
      <c r="H71" s="250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146"/>
      <c r="AC71" s="260"/>
      <c r="AD71" s="79"/>
    </row>
    <row r="72" spans="1:30" s="13" customFormat="1" ht="21.95" customHeight="1" x14ac:dyDescent="0.2">
      <c r="A72" s="79"/>
      <c r="B72" s="79"/>
      <c r="C72" s="79"/>
      <c r="D72" s="132" t="s">
        <v>230</v>
      </c>
      <c r="E72" s="94"/>
      <c r="F72" s="94"/>
      <c r="G72" s="94"/>
      <c r="H72" s="250"/>
      <c r="I72" s="79"/>
      <c r="J72" s="146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 t="s">
        <v>231</v>
      </c>
      <c r="AD72" s="79"/>
    </row>
  </sheetData>
  <phoneticPr fontId="2"/>
  <printOptions horizontalCentered="1"/>
  <pageMargins left="0.19685039370078741" right="0.19685039370078741" top="0.54" bottom="0.38" header="0.35" footer="0.21"/>
  <pageSetup paperSize="9" scale="50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3"/>
  <sheetViews>
    <sheetView view="pageBreakPreview" topLeftCell="A19" zoomScale="70" zoomScaleNormal="100" workbookViewId="0">
      <selection activeCell="S8" sqref="S8"/>
    </sheetView>
  </sheetViews>
  <sheetFormatPr defaultColWidth="13.375" defaultRowHeight="13.5" x14ac:dyDescent="0.15"/>
  <cols>
    <col min="1" max="1" width="3.375" customWidth="1"/>
    <col min="2" max="2" width="14.625" customWidth="1"/>
    <col min="3" max="3" width="9.625" customWidth="1"/>
    <col min="4" max="4" width="2.125" customWidth="1"/>
    <col min="5" max="5" width="9.625" customWidth="1"/>
    <col min="6" max="6" width="2.125" customWidth="1"/>
    <col min="7" max="7" width="9.625" customWidth="1"/>
    <col min="8" max="8" width="2.125" customWidth="1"/>
    <col min="9" max="9" width="9.625" customWidth="1"/>
    <col min="10" max="10" width="2.125" customWidth="1"/>
    <col min="11" max="11" width="9.625" customWidth="1"/>
    <col min="12" max="12" width="2.125" customWidth="1"/>
    <col min="13" max="13" width="9" customWidth="1"/>
    <col min="14" max="14" width="2.125" customWidth="1"/>
    <col min="15" max="15" width="8.875" customWidth="1"/>
    <col min="16" max="16" width="2.125" customWidth="1"/>
    <col min="17" max="17" width="9.625" customWidth="1"/>
    <col min="18" max="18" width="2.125" customWidth="1"/>
    <col min="19" max="19" width="8.375" customWidth="1"/>
    <col min="20" max="20" width="2.125" customWidth="1"/>
    <col min="21" max="21" width="8.375" customWidth="1"/>
    <col min="22" max="22" width="2.125" customWidth="1"/>
    <col min="23" max="23" width="9.875" bestFit="1" customWidth="1"/>
    <col min="24" max="24" width="2.125" customWidth="1"/>
    <col min="25" max="25" width="8.375" customWidth="1"/>
    <col min="26" max="26" width="2.125" customWidth="1"/>
    <col min="27" max="27" width="10.875" customWidth="1"/>
    <col min="28" max="28" width="2.125" customWidth="1"/>
    <col min="29" max="29" width="8.375" customWidth="1"/>
    <col min="30" max="30" width="2.125" customWidth="1"/>
    <col min="31" max="31" width="8.375" customWidth="1"/>
    <col min="32" max="32" width="2.125" customWidth="1"/>
    <col min="33" max="41" width="8.375" customWidth="1"/>
  </cols>
  <sheetData>
    <row r="1" spans="1:37" ht="26.1" customHeight="1" x14ac:dyDescent="0.2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0"/>
      <c r="AD1" s="20"/>
    </row>
    <row r="2" spans="1:37" ht="26.1" customHeight="1" thickBot="1" x14ac:dyDescent="0.25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1"/>
      <c r="AC2" s="20"/>
      <c r="AD2" s="20"/>
    </row>
    <row r="3" spans="1:37" ht="26.1" customHeight="1" x14ac:dyDescent="0.2">
      <c r="A3" s="1"/>
      <c r="B3" s="22" t="s">
        <v>13</v>
      </c>
      <c r="C3" s="261" t="s">
        <v>17</v>
      </c>
      <c r="D3" s="24"/>
      <c r="E3" s="22" t="s">
        <v>18</v>
      </c>
      <c r="F3" s="24"/>
      <c r="G3" s="22" t="s">
        <v>19</v>
      </c>
      <c r="H3" s="24"/>
      <c r="I3" s="22" t="s">
        <v>20</v>
      </c>
      <c r="J3" s="24"/>
      <c r="K3" s="22" t="s">
        <v>21</v>
      </c>
      <c r="L3" s="24"/>
      <c r="M3" s="22" t="s">
        <v>22</v>
      </c>
      <c r="N3" s="24"/>
      <c r="O3" s="22" t="s">
        <v>23</v>
      </c>
      <c r="P3" s="24"/>
      <c r="Q3" s="22" t="s">
        <v>24</v>
      </c>
      <c r="R3" s="24"/>
      <c r="S3" s="22" t="s">
        <v>25</v>
      </c>
      <c r="T3" s="24"/>
      <c r="U3" s="262" t="s">
        <v>14</v>
      </c>
      <c r="V3" s="24"/>
      <c r="W3" s="22" t="s">
        <v>15</v>
      </c>
      <c r="X3" s="24"/>
      <c r="Y3" s="22" t="s">
        <v>16</v>
      </c>
      <c r="Z3" s="24"/>
      <c r="AA3" s="23" t="s">
        <v>232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6.1" customHeight="1" thickBot="1" x14ac:dyDescent="0.25">
      <c r="A4" s="1"/>
      <c r="B4" s="25" t="s">
        <v>28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26"/>
      <c r="AB4" s="1"/>
      <c r="AF4" s="20"/>
      <c r="AG4" s="20"/>
      <c r="AH4" s="20"/>
      <c r="AI4" s="20"/>
      <c r="AJ4" s="20"/>
      <c r="AK4" s="20"/>
    </row>
    <row r="5" spans="1:37" ht="26.1" customHeight="1" x14ac:dyDescent="0.2">
      <c r="A5" s="1"/>
      <c r="B5" s="68" t="s">
        <v>233</v>
      </c>
      <c r="C5" s="30">
        <v>1144</v>
      </c>
      <c r="D5" s="32"/>
      <c r="E5" s="32">
        <v>983</v>
      </c>
      <c r="F5" s="32"/>
      <c r="G5" s="32">
        <v>1506</v>
      </c>
      <c r="H5" s="32"/>
      <c r="I5" s="32">
        <v>2034</v>
      </c>
      <c r="J5" s="32"/>
      <c r="K5" s="32">
        <v>1281</v>
      </c>
      <c r="L5" s="32"/>
      <c r="M5" s="32">
        <v>1194</v>
      </c>
      <c r="N5" s="32"/>
      <c r="O5" s="32">
        <v>1176</v>
      </c>
      <c r="P5" s="32"/>
      <c r="Q5" s="32">
        <v>1356</v>
      </c>
      <c r="R5" s="32"/>
      <c r="S5" s="32">
        <v>1432</v>
      </c>
      <c r="T5" s="32"/>
      <c r="U5" s="32">
        <v>1014</v>
      </c>
      <c r="V5" s="32"/>
      <c r="W5" s="32">
        <v>1631</v>
      </c>
      <c r="X5" s="32"/>
      <c r="Y5" s="32">
        <v>1203</v>
      </c>
      <c r="Z5" s="71"/>
      <c r="AA5" s="263">
        <f>+C5+E5+G5+I5+K5+M5+O5+Q5+S5+U5+W5+Y5</f>
        <v>15954</v>
      </c>
      <c r="AB5" s="20"/>
      <c r="AF5" s="20"/>
      <c r="AG5" s="20"/>
      <c r="AH5" s="20"/>
      <c r="AI5" s="20"/>
      <c r="AJ5" s="20"/>
      <c r="AK5" s="20"/>
    </row>
    <row r="6" spans="1:37" ht="26.1" customHeight="1" x14ac:dyDescent="0.2">
      <c r="A6" s="1"/>
      <c r="B6" s="68" t="s">
        <v>316</v>
      </c>
      <c r="C6" s="30">
        <v>927</v>
      </c>
      <c r="D6" s="32"/>
      <c r="E6" s="32">
        <v>1148</v>
      </c>
      <c r="F6" s="32"/>
      <c r="G6" s="32">
        <v>1477</v>
      </c>
      <c r="H6" s="264"/>
      <c r="I6" s="32">
        <v>1647</v>
      </c>
      <c r="J6" s="264"/>
      <c r="K6" s="32">
        <v>1100</v>
      </c>
      <c r="L6" s="264"/>
      <c r="M6" s="32">
        <v>1050</v>
      </c>
      <c r="N6" s="264"/>
      <c r="O6" s="32">
        <v>1178</v>
      </c>
      <c r="P6" s="264"/>
      <c r="Q6" s="32">
        <v>1342</v>
      </c>
      <c r="R6" s="264"/>
      <c r="S6" s="32">
        <v>1448</v>
      </c>
      <c r="T6" s="264"/>
      <c r="U6" s="32">
        <v>826</v>
      </c>
      <c r="V6" s="32"/>
      <c r="W6" s="32">
        <v>1131</v>
      </c>
      <c r="X6" s="36"/>
      <c r="Y6" s="32">
        <v>947</v>
      </c>
      <c r="Z6" s="31"/>
      <c r="AA6" s="263">
        <f>SUM(C6:Y6)</f>
        <v>14221</v>
      </c>
      <c r="AB6" s="20"/>
      <c r="AF6" s="20"/>
      <c r="AG6" s="20"/>
      <c r="AH6" s="20"/>
      <c r="AI6" s="20"/>
      <c r="AJ6" s="20"/>
      <c r="AK6" s="20"/>
    </row>
    <row r="7" spans="1:37" ht="26.1" customHeight="1" thickBot="1" x14ac:dyDescent="0.25">
      <c r="A7" s="1"/>
      <c r="B7" s="265" t="s">
        <v>361</v>
      </c>
      <c r="C7" s="266">
        <v>1245</v>
      </c>
      <c r="D7" s="267"/>
      <c r="E7" s="268">
        <v>1446</v>
      </c>
      <c r="F7" s="267"/>
      <c r="G7" s="268">
        <v>1658</v>
      </c>
      <c r="H7" s="267"/>
      <c r="I7" s="268">
        <v>1410</v>
      </c>
      <c r="J7" s="267"/>
      <c r="K7" s="268">
        <v>1321</v>
      </c>
      <c r="L7" s="267"/>
      <c r="M7" s="268">
        <v>1401</v>
      </c>
      <c r="N7" s="267"/>
      <c r="O7" s="268">
        <v>1454</v>
      </c>
      <c r="P7" s="267"/>
      <c r="Q7" s="268">
        <v>1231</v>
      </c>
      <c r="R7" s="267"/>
      <c r="S7" s="268">
        <v>1498</v>
      </c>
      <c r="T7" s="267"/>
      <c r="U7" s="268"/>
      <c r="V7" s="269"/>
      <c r="W7" s="268"/>
      <c r="X7" s="269"/>
      <c r="Y7" s="268"/>
      <c r="Z7" s="269" t="s">
        <v>234</v>
      </c>
      <c r="AA7" s="270">
        <f>SUM(C7:Y7)</f>
        <v>12664</v>
      </c>
      <c r="AB7" s="20"/>
      <c r="AD7" s="271"/>
      <c r="AF7" s="20"/>
      <c r="AG7" s="20"/>
      <c r="AH7" s="20"/>
      <c r="AI7" s="20"/>
      <c r="AJ7" s="20"/>
      <c r="AK7" s="20"/>
    </row>
    <row r="8" spans="1:37" ht="26.1" customHeight="1" x14ac:dyDescent="0.2">
      <c r="A8" s="1"/>
      <c r="B8" s="272" t="s">
        <v>362</v>
      </c>
      <c r="C8" s="273">
        <f>C6/C5</f>
        <v>0.81031468531468531</v>
      </c>
      <c r="D8" s="274"/>
      <c r="E8" s="275">
        <f>IF(E6="","",(C6+E6)/(C5+E5))</f>
        <v>0.97555242125058772</v>
      </c>
      <c r="F8" s="274"/>
      <c r="G8" s="275">
        <f>IF(G6="","",SUM(C6:G6)/SUM(C5:G5))</f>
        <v>0.97770437654830722</v>
      </c>
      <c r="H8" s="276"/>
      <c r="I8" s="275">
        <f>IF(I6="","",SUM(C6:I6)/SUM(C5:I5))</f>
        <v>0.9174166225516146</v>
      </c>
      <c r="J8" s="276"/>
      <c r="K8" s="277">
        <f>IF(K6="","",SUM(C6:K6)/SUM(C5:K5))</f>
        <v>0.90659182498560742</v>
      </c>
      <c r="L8" s="276"/>
      <c r="M8" s="275">
        <f>IF(M6="","",SUM(C6:M6)/SUM(C5:M5))</f>
        <v>0.90260378285433551</v>
      </c>
      <c r="N8" s="276"/>
      <c r="O8" s="275">
        <f>IF(O6="","",SUM(C6:O6)/SUM(C5:O5))</f>
        <v>0.91511053874221937</v>
      </c>
      <c r="P8" s="276"/>
      <c r="Q8" s="275">
        <f>IF(Q6="","",SUM(C6:Q6)/SUM(C5:Q5))</f>
        <v>0.92458309911935543</v>
      </c>
      <c r="R8" s="276"/>
      <c r="S8" s="275">
        <f>IF(S6="","",SUM(C6:S6)/SUM(C5:S5))</f>
        <v>0.93482570626135797</v>
      </c>
      <c r="T8" s="276"/>
      <c r="U8" s="275">
        <f>IF(U6="","",SUM(C6:U6)/SUM(C5:U5))</f>
        <v>0.92553353658536586</v>
      </c>
      <c r="V8" s="276"/>
      <c r="W8" s="275">
        <f>IF(W6="","",SUM(C6:W6)/SUM(C5:W5))</f>
        <v>0.89987119517320857</v>
      </c>
      <c r="X8" s="276"/>
      <c r="Y8" s="275">
        <f>IF(Y6="","",SUM(C6:Y6)/SUM(C5:Y5))</f>
        <v>0.89137520371066814</v>
      </c>
      <c r="Z8" s="276"/>
      <c r="AA8" s="278">
        <f>+AA6/AA5</f>
        <v>0.89137520371066814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thickBot="1" x14ac:dyDescent="0.25">
      <c r="A9" s="1"/>
      <c r="B9" s="279" t="s">
        <v>363</v>
      </c>
      <c r="C9" s="43">
        <f>IF(C7="","",(A7+C7)/(A6+C6))</f>
        <v>1.3430420711974109</v>
      </c>
      <c r="D9" s="44"/>
      <c r="E9" s="43">
        <f>IF(E7="","",(C7+E7)/(C6+E6))</f>
        <v>1.2968674698795182</v>
      </c>
      <c r="F9" s="44"/>
      <c r="G9" s="43">
        <f>IF(G7="","",SUM(C7:G7)/SUM(C6:G6))</f>
        <v>1.2243806306306306</v>
      </c>
      <c r="H9" s="45"/>
      <c r="I9" s="43">
        <f>IF(I7="","",SUM(C7:I7)/SUM(C6:I6))</f>
        <v>1.1077130217349491</v>
      </c>
      <c r="J9" s="45"/>
      <c r="K9" s="46">
        <f>IF(K7="","",SUM(C7:K7)/SUM(C6:K6))</f>
        <v>1.1239879345927926</v>
      </c>
      <c r="L9" s="45"/>
      <c r="M9" s="43">
        <f>IF(M7="","",SUM(C7:M7)/SUM(C6:M6))</f>
        <v>1.1540345625255137</v>
      </c>
      <c r="N9" s="45"/>
      <c r="O9" s="43">
        <f>IF(O7="","",SUM(C7:O7)/SUM(C6:O6))</f>
        <v>1.1651225518939838</v>
      </c>
      <c r="P9" s="45"/>
      <c r="Q9" s="43">
        <f>IF(Q7="","",SUM(C7:Q7)/SUM(C6:Q6))</f>
        <v>1.1314216232647685</v>
      </c>
      <c r="R9" s="45"/>
      <c r="S9" s="43">
        <f>IF(S7="","",SUM(C7:S7)/SUM(C6:S6))</f>
        <v>1.1190244764513564</v>
      </c>
      <c r="T9" s="45"/>
      <c r="U9" s="43" t="str">
        <f>IF(U7="","",SUM(C7:U7)/SUM(C6:U6))</f>
        <v/>
      </c>
      <c r="V9" s="45"/>
      <c r="W9" s="43" t="str">
        <f>IF(W7="","",SUM(C7:W7)/SUM(C6:W6))</f>
        <v/>
      </c>
      <c r="X9" s="45"/>
      <c r="Y9" s="43" t="str">
        <f>IF(Y7="","",SUM(C7:Y7)/SUM(C6:Y6))</f>
        <v/>
      </c>
      <c r="Z9" s="45"/>
      <c r="AA9" s="280">
        <f>+AA7/AA6</f>
        <v>0.89051402854932848</v>
      </c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281"/>
      <c r="B10" s="282"/>
      <c r="C10" s="283"/>
      <c r="D10" s="284"/>
      <c r="E10" s="283"/>
      <c r="F10" s="284"/>
      <c r="G10" s="283"/>
      <c r="H10" s="39"/>
      <c r="I10" s="283"/>
      <c r="J10" s="39"/>
      <c r="K10" s="285"/>
      <c r="L10" s="39"/>
      <c r="M10" s="283"/>
      <c r="N10" s="39"/>
      <c r="O10" s="283"/>
      <c r="P10" s="39"/>
      <c r="Q10" s="283"/>
      <c r="R10" s="39"/>
      <c r="S10" s="283"/>
      <c r="T10" s="39"/>
      <c r="U10" s="283"/>
      <c r="V10" s="39"/>
      <c r="W10" s="283"/>
      <c r="X10" s="39"/>
      <c r="Y10" s="283"/>
      <c r="Z10" s="39"/>
      <c r="AA10" s="286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6.1" customHeight="1" x14ac:dyDescent="0.2">
      <c r="A11" s="281"/>
      <c r="B11" s="282"/>
      <c r="C11" s="287" t="s">
        <v>235</v>
      </c>
      <c r="D11" s="288"/>
      <c r="E11" s="287" t="s">
        <v>35</v>
      </c>
      <c r="F11" s="288"/>
      <c r="G11" s="287" t="s">
        <v>236</v>
      </c>
      <c r="H11" s="289"/>
      <c r="I11" s="287" t="s">
        <v>235</v>
      </c>
      <c r="J11" s="288"/>
      <c r="K11" s="287" t="s">
        <v>35</v>
      </c>
      <c r="L11" s="288"/>
      <c r="M11" s="287" t="s">
        <v>236</v>
      </c>
      <c r="N11" s="289"/>
      <c r="O11" s="287" t="s">
        <v>235</v>
      </c>
      <c r="P11" s="288"/>
      <c r="Q11" s="287" t="s">
        <v>35</v>
      </c>
      <c r="R11" s="288"/>
      <c r="S11" s="287" t="s">
        <v>236</v>
      </c>
      <c r="T11" s="289"/>
      <c r="U11" s="287" t="s">
        <v>235</v>
      </c>
      <c r="V11" s="288"/>
      <c r="W11" s="287" t="s">
        <v>35</v>
      </c>
      <c r="X11" s="288"/>
      <c r="Y11" s="287" t="s">
        <v>236</v>
      </c>
      <c r="Z11" s="289"/>
      <c r="AA11" s="287" t="s">
        <v>235</v>
      </c>
      <c r="AB11" s="288"/>
      <c r="AC11" s="287" t="s">
        <v>35</v>
      </c>
      <c r="AD11" s="288"/>
      <c r="AE11" s="287" t="s">
        <v>236</v>
      </c>
      <c r="AF11" s="1"/>
      <c r="AG11" s="1"/>
      <c r="AH11" s="1"/>
      <c r="AI11" s="1"/>
      <c r="AJ11" s="1"/>
      <c r="AK11" s="1"/>
    </row>
    <row r="12" spans="1:37" ht="26.1" customHeight="1" x14ac:dyDescent="0.2">
      <c r="A12" s="1"/>
      <c r="C12" s="1" t="s">
        <v>237</v>
      </c>
      <c r="E12" s="290">
        <v>24544</v>
      </c>
      <c r="F12" s="1"/>
      <c r="I12" s="1" t="s">
        <v>238</v>
      </c>
      <c r="J12" s="1"/>
      <c r="K12" s="290">
        <v>23523</v>
      </c>
      <c r="L12" s="1"/>
      <c r="M12" s="291">
        <f>+K12/E17</f>
        <v>1.1680901777733639</v>
      </c>
      <c r="N12" s="1"/>
      <c r="O12" s="1" t="s">
        <v>239</v>
      </c>
      <c r="P12" s="1"/>
      <c r="Q12" s="290">
        <v>14115</v>
      </c>
      <c r="R12" s="1"/>
      <c r="S12" s="291">
        <f>+Q12/K17</f>
        <v>0.93033219087793306</v>
      </c>
      <c r="T12" s="1"/>
      <c r="U12" s="1" t="s">
        <v>240</v>
      </c>
      <c r="W12" s="292">
        <v>11333</v>
      </c>
      <c r="X12" s="39"/>
      <c r="Y12" s="291">
        <f>+W12/Q17</f>
        <v>0.94836820083682005</v>
      </c>
      <c r="Z12" s="39"/>
      <c r="AA12" s="1" t="s">
        <v>356</v>
      </c>
      <c r="AB12" s="1"/>
      <c r="AC12" s="290">
        <v>14221</v>
      </c>
      <c r="AD12" s="1"/>
      <c r="AE12" s="291">
        <f>+AC12/W17</f>
        <v>0.89137520371066814</v>
      </c>
    </row>
    <row r="13" spans="1:37" ht="26.1" customHeight="1" x14ac:dyDescent="0.2">
      <c r="A13" s="1"/>
      <c r="C13" s="1" t="s">
        <v>241</v>
      </c>
      <c r="E13" s="290">
        <v>19814</v>
      </c>
      <c r="F13" s="1"/>
      <c r="G13" s="291">
        <f>+E13/E12</f>
        <v>0.80728487614080835</v>
      </c>
      <c r="I13" s="1" t="s">
        <v>242</v>
      </c>
      <c r="J13" s="1"/>
      <c r="K13" s="290">
        <v>18681</v>
      </c>
      <c r="L13" s="1"/>
      <c r="M13" s="291">
        <f>+K13/K12</f>
        <v>0.79415890830251246</v>
      </c>
      <c r="N13" s="1"/>
      <c r="O13" s="1" t="s">
        <v>243</v>
      </c>
      <c r="P13" s="1"/>
      <c r="Q13" s="290">
        <v>13548</v>
      </c>
      <c r="R13" s="1"/>
      <c r="S13" s="291">
        <f>+Q13/Q12</f>
        <v>0.95982996811902233</v>
      </c>
      <c r="T13" s="1"/>
      <c r="U13" s="1" t="s">
        <v>244</v>
      </c>
      <c r="W13" s="292">
        <v>9604</v>
      </c>
      <c r="X13" s="39"/>
      <c r="Y13" s="291">
        <f>+W13/W12</f>
        <v>0.84743668931439164</v>
      </c>
      <c r="Z13" s="1"/>
      <c r="AA13" s="1"/>
      <c r="AB13" s="1"/>
      <c r="AC13" s="1"/>
      <c r="AD13" s="1"/>
    </row>
    <row r="14" spans="1:37" ht="26.1" customHeight="1" x14ac:dyDescent="0.2">
      <c r="A14" s="1"/>
      <c r="C14" s="1" t="s">
        <v>245</v>
      </c>
      <c r="E14" s="290">
        <v>19867</v>
      </c>
      <c r="F14" s="1"/>
      <c r="G14" s="291">
        <f>+E14/E13</f>
        <v>1.0026748763500555</v>
      </c>
      <c r="I14" s="1" t="s">
        <v>246</v>
      </c>
      <c r="J14" s="1"/>
      <c r="K14" s="290">
        <v>17375</v>
      </c>
      <c r="L14" s="1"/>
      <c r="M14" s="291">
        <f>+K14/K13</f>
        <v>0.9300893956426316</v>
      </c>
      <c r="N14" s="1"/>
      <c r="O14" s="1" t="s">
        <v>247</v>
      </c>
      <c r="P14" s="1"/>
      <c r="Q14" s="290">
        <v>13566</v>
      </c>
      <c r="R14" s="1"/>
      <c r="S14" s="291">
        <f>+Q14/Q13</f>
        <v>1.0013286093888396</v>
      </c>
      <c r="T14" s="1"/>
      <c r="U14" s="1" t="s">
        <v>248</v>
      </c>
      <c r="W14" s="292">
        <v>8912</v>
      </c>
      <c r="Y14" s="291">
        <f>+W14/W13</f>
        <v>0.9279466888796335</v>
      </c>
      <c r="Z14" s="1"/>
      <c r="AA14" s="1"/>
      <c r="AB14" s="1"/>
      <c r="AC14" s="1"/>
      <c r="AD14" s="1"/>
    </row>
    <row r="15" spans="1:37" ht="26.1" customHeight="1" x14ac:dyDescent="0.2">
      <c r="A15" s="1"/>
      <c r="C15" s="1" t="s">
        <v>249</v>
      </c>
      <c r="E15" s="293">
        <v>22879</v>
      </c>
      <c r="F15" s="1"/>
      <c r="G15" s="291">
        <f>+E15/E14</f>
        <v>1.1516081944933809</v>
      </c>
      <c r="I15" s="1" t="s">
        <v>250</v>
      </c>
      <c r="J15" s="1"/>
      <c r="K15" s="290">
        <v>16289</v>
      </c>
      <c r="L15" s="1"/>
      <c r="M15" s="291">
        <f>+K15/K14</f>
        <v>0.93749640287769787</v>
      </c>
      <c r="N15" s="1"/>
      <c r="O15" s="1" t="s">
        <v>251</v>
      </c>
      <c r="Q15" s="290">
        <v>12833</v>
      </c>
      <c r="R15" s="1"/>
      <c r="S15" s="291">
        <f>+Q15/Q14</f>
        <v>0.9459678608285419</v>
      </c>
      <c r="T15" s="1"/>
      <c r="U15" s="1" t="s">
        <v>252</v>
      </c>
      <c r="W15" s="292">
        <v>8093</v>
      </c>
      <c r="Y15" s="291">
        <f>+W15/W14</f>
        <v>0.90810143626570916</v>
      </c>
      <c r="Z15" s="1"/>
      <c r="AA15" s="1"/>
      <c r="AB15" s="1"/>
      <c r="AC15" s="1"/>
      <c r="AD15" s="1"/>
    </row>
    <row r="16" spans="1:37" ht="26.1" customHeight="1" x14ac:dyDescent="0.2">
      <c r="A16" s="1"/>
      <c r="C16" s="1" t="s">
        <v>253</v>
      </c>
      <c r="D16" s="1"/>
      <c r="E16" s="290">
        <v>23014</v>
      </c>
      <c r="F16" s="1"/>
      <c r="G16" s="291">
        <f>+E16/E15</f>
        <v>1.005900607544036</v>
      </c>
      <c r="I16" s="1" t="s">
        <v>254</v>
      </c>
      <c r="J16" s="1"/>
      <c r="K16" s="290">
        <v>15204</v>
      </c>
      <c r="L16" s="1"/>
      <c r="M16" s="291">
        <f>+K16/K15</f>
        <v>0.93339063171465408</v>
      </c>
      <c r="N16" s="1"/>
      <c r="O16" s="1" t="s">
        <v>255</v>
      </c>
      <c r="Q16" s="290">
        <v>12891</v>
      </c>
      <c r="R16" s="1"/>
      <c r="S16" s="291">
        <f>+Q16/Q15</f>
        <v>1.0045195979116341</v>
      </c>
      <c r="T16" s="1"/>
      <c r="U16" s="1" t="s">
        <v>317</v>
      </c>
      <c r="W16" s="292">
        <v>12421</v>
      </c>
      <c r="Y16" s="291">
        <f>+W16/W15</f>
        <v>1.5347831459285803</v>
      </c>
      <c r="Z16" s="1"/>
      <c r="AA16" s="1"/>
      <c r="AB16" s="1"/>
      <c r="AC16" s="1"/>
      <c r="AD16" s="1"/>
    </row>
    <row r="17" spans="1:30" ht="26.1" customHeight="1" x14ac:dyDescent="0.2">
      <c r="A17" s="1"/>
      <c r="B17" s="1"/>
      <c r="C17" s="1" t="s">
        <v>256</v>
      </c>
      <c r="D17" s="1"/>
      <c r="E17" s="290">
        <v>20138</v>
      </c>
      <c r="F17" s="1"/>
      <c r="G17" s="291">
        <f>+E17/E16</f>
        <v>0.87503258885895541</v>
      </c>
      <c r="H17" s="1"/>
      <c r="I17" s="1" t="s">
        <v>257</v>
      </c>
      <c r="J17" s="1"/>
      <c r="K17" s="290">
        <v>15172</v>
      </c>
      <c r="L17" s="1"/>
      <c r="M17" s="291">
        <f>+K17/K16</f>
        <v>0.99789529071297023</v>
      </c>
      <c r="N17" s="1"/>
      <c r="O17" s="1" t="s">
        <v>258</v>
      </c>
      <c r="Q17" s="292">
        <v>11950</v>
      </c>
      <c r="R17" s="1"/>
      <c r="S17" s="291">
        <f>+Q17/Q16</f>
        <v>0.92700333566053839</v>
      </c>
      <c r="T17" s="1"/>
      <c r="U17" s="1" t="s">
        <v>355</v>
      </c>
      <c r="V17" s="1"/>
      <c r="W17" s="290">
        <v>15954</v>
      </c>
      <c r="X17" s="1"/>
      <c r="Y17" s="295">
        <v>1.284</v>
      </c>
      <c r="Z17" s="1"/>
      <c r="AA17" s="1"/>
      <c r="AB17" s="1"/>
      <c r="AC17" s="1"/>
    </row>
    <row r="18" spans="1:30" ht="26.1" customHeight="1" x14ac:dyDescent="0.2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0" ht="26.1" customHeight="1" x14ac:dyDescent="0.2">
      <c r="A19" s="1"/>
      <c r="B19" s="14" t="s">
        <v>259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90"/>
      <c r="X19" s="1"/>
      <c r="Y19" s="1"/>
      <c r="Z19" s="1"/>
      <c r="AA19" s="1"/>
      <c r="AB19" s="1"/>
      <c r="AC19" s="1"/>
    </row>
    <row r="20" spans="1:30" ht="26.1" customHeight="1" x14ac:dyDescent="0.2">
      <c r="A20" s="1"/>
      <c r="B20" s="1"/>
      <c r="C20" s="1" t="s">
        <v>318</v>
      </c>
      <c r="D20" s="1"/>
      <c r="E20" s="1"/>
      <c r="F20" s="1"/>
      <c r="G20" s="1"/>
      <c r="H20" s="1"/>
      <c r="AA20" s="1"/>
      <c r="AB20" s="1"/>
      <c r="AC20" s="1"/>
    </row>
    <row r="21" spans="1:30" ht="26.1" customHeight="1" x14ac:dyDescent="0.2">
      <c r="A21" s="1"/>
      <c r="B21" s="59" t="s">
        <v>73</v>
      </c>
      <c r="C21" s="60" t="s">
        <v>17</v>
      </c>
      <c r="D21" s="61"/>
      <c r="E21" s="60" t="s">
        <v>18</v>
      </c>
      <c r="F21" s="61"/>
      <c r="G21" s="60" t="s">
        <v>19</v>
      </c>
      <c r="H21" s="61"/>
      <c r="I21" s="60" t="s">
        <v>20</v>
      </c>
      <c r="J21" s="61"/>
      <c r="K21" s="60" t="s">
        <v>21</v>
      </c>
      <c r="L21" s="61"/>
      <c r="M21" s="60" t="s">
        <v>22</v>
      </c>
      <c r="N21" s="61"/>
      <c r="O21" s="62" t="s">
        <v>23</v>
      </c>
      <c r="P21" s="63"/>
      <c r="Q21" s="62" t="s">
        <v>24</v>
      </c>
      <c r="R21" s="63"/>
      <c r="S21" s="62" t="s">
        <v>25</v>
      </c>
      <c r="T21" s="61"/>
      <c r="U21" s="60" t="s">
        <v>14</v>
      </c>
      <c r="V21" s="61"/>
      <c r="W21" s="60" t="s">
        <v>15</v>
      </c>
      <c r="X21" s="61"/>
      <c r="Y21" s="60" t="s">
        <v>16</v>
      </c>
      <c r="Z21" s="61"/>
      <c r="AA21" s="60" t="s">
        <v>26</v>
      </c>
      <c r="AB21" s="294" t="s">
        <v>260</v>
      </c>
      <c r="AC21" s="1"/>
    </row>
    <row r="22" spans="1:30" ht="26.1" customHeight="1" x14ac:dyDescent="0.2">
      <c r="A22" s="1"/>
      <c r="B22" s="64" t="s">
        <v>75</v>
      </c>
      <c r="C22" s="65">
        <v>548</v>
      </c>
      <c r="D22" s="20"/>
      <c r="E22" s="66">
        <v>627</v>
      </c>
      <c r="F22" s="20"/>
      <c r="G22" s="65">
        <v>762</v>
      </c>
      <c r="H22" s="20"/>
      <c r="I22" s="65">
        <v>573</v>
      </c>
      <c r="J22" s="20"/>
      <c r="K22" s="65">
        <v>583</v>
      </c>
      <c r="L22" s="20"/>
      <c r="M22" s="65">
        <v>608</v>
      </c>
      <c r="N22" s="20"/>
      <c r="O22" s="65">
        <v>554</v>
      </c>
      <c r="P22" s="20"/>
      <c r="Q22" s="65">
        <v>741</v>
      </c>
      <c r="R22" s="20"/>
      <c r="S22" s="65">
        <v>680</v>
      </c>
      <c r="T22" s="1"/>
      <c r="U22" s="65">
        <v>437</v>
      </c>
      <c r="V22" s="20"/>
      <c r="W22" s="65">
        <v>600</v>
      </c>
      <c r="X22" s="20"/>
      <c r="Y22" s="65">
        <v>486</v>
      </c>
      <c r="Z22" s="20"/>
      <c r="AA22" s="65">
        <v>7199</v>
      </c>
      <c r="AB22" s="336">
        <v>0.87060104002902405</v>
      </c>
      <c r="AC22" s="336"/>
    </row>
    <row r="23" spans="1:30" ht="26.1" customHeight="1" x14ac:dyDescent="0.2">
      <c r="A23" s="1"/>
      <c r="B23" s="64" t="s">
        <v>77</v>
      </c>
      <c r="C23" s="65">
        <v>310</v>
      </c>
      <c r="D23" s="20"/>
      <c r="E23" s="66">
        <v>370</v>
      </c>
      <c r="F23" s="20"/>
      <c r="G23" s="65">
        <v>531</v>
      </c>
      <c r="H23" s="20"/>
      <c r="I23" s="65">
        <v>898</v>
      </c>
      <c r="J23" s="20"/>
      <c r="K23" s="65">
        <v>398</v>
      </c>
      <c r="L23" s="20"/>
      <c r="M23" s="65">
        <v>349</v>
      </c>
      <c r="N23" s="20"/>
      <c r="O23" s="65">
        <v>556</v>
      </c>
      <c r="P23" s="20"/>
      <c r="Q23" s="65">
        <v>491</v>
      </c>
      <c r="R23" s="20"/>
      <c r="S23" s="65">
        <v>670</v>
      </c>
      <c r="T23" s="1"/>
      <c r="U23" s="65">
        <v>346</v>
      </c>
      <c r="V23" s="20"/>
      <c r="W23" s="65">
        <v>446</v>
      </c>
      <c r="X23" s="20"/>
      <c r="Y23" s="65">
        <v>348</v>
      </c>
      <c r="Z23" s="20"/>
      <c r="AA23" s="65">
        <v>5713</v>
      </c>
      <c r="AB23" s="336">
        <v>0.84611966824644547</v>
      </c>
      <c r="AC23" s="336"/>
    </row>
    <row r="24" spans="1:30" ht="26.1" customHeight="1" x14ac:dyDescent="0.2">
      <c r="A24" s="1"/>
      <c r="B24" s="64" t="s">
        <v>78</v>
      </c>
      <c r="C24" s="65">
        <v>4</v>
      </c>
      <c r="D24" s="20"/>
      <c r="E24" s="66">
        <v>27</v>
      </c>
      <c r="F24" s="20"/>
      <c r="G24" s="65">
        <v>2</v>
      </c>
      <c r="H24" s="20"/>
      <c r="I24" s="65">
        <v>4</v>
      </c>
      <c r="J24" s="20"/>
      <c r="K24" s="65">
        <v>3</v>
      </c>
      <c r="L24" s="20"/>
      <c r="M24" s="65">
        <v>9</v>
      </c>
      <c r="N24" s="20"/>
      <c r="O24" s="65">
        <v>6</v>
      </c>
      <c r="P24" s="20"/>
      <c r="Q24" s="65">
        <v>12</v>
      </c>
      <c r="R24" s="20"/>
      <c r="S24" s="65">
        <v>12</v>
      </c>
      <c r="T24" s="1"/>
      <c r="U24" s="65">
        <v>2</v>
      </c>
      <c r="V24" s="20"/>
      <c r="W24" s="65">
        <v>3</v>
      </c>
      <c r="X24" s="20"/>
      <c r="Y24" s="67">
        <v>5</v>
      </c>
      <c r="Z24" s="20"/>
      <c r="AA24" s="65">
        <v>89</v>
      </c>
      <c r="AB24" s="336">
        <v>2.2250000000000001</v>
      </c>
      <c r="AC24" s="336"/>
    </row>
    <row r="25" spans="1:30" ht="26.1" customHeight="1" x14ac:dyDescent="0.2">
      <c r="A25" s="1"/>
      <c r="B25" s="68" t="s">
        <v>79</v>
      </c>
      <c r="C25" s="69">
        <v>65</v>
      </c>
      <c r="D25" s="32"/>
      <c r="E25" s="70">
        <v>124</v>
      </c>
      <c r="F25" s="32"/>
      <c r="G25" s="69">
        <v>182</v>
      </c>
      <c r="H25" s="32"/>
      <c r="I25" s="69">
        <v>172</v>
      </c>
      <c r="J25" s="32"/>
      <c r="K25" s="69">
        <v>116</v>
      </c>
      <c r="L25" s="32"/>
      <c r="M25" s="69">
        <v>84</v>
      </c>
      <c r="N25" s="32"/>
      <c r="O25" s="69">
        <v>62</v>
      </c>
      <c r="P25" s="32"/>
      <c r="Q25" s="69">
        <v>98</v>
      </c>
      <c r="R25" s="32"/>
      <c r="S25" s="69">
        <v>86</v>
      </c>
      <c r="T25" s="71"/>
      <c r="U25" s="69">
        <v>41</v>
      </c>
      <c r="V25" s="32"/>
      <c r="W25" s="69">
        <v>82</v>
      </c>
      <c r="X25" s="32"/>
      <c r="Y25" s="69">
        <v>108</v>
      </c>
      <c r="Z25" s="32"/>
      <c r="AA25" s="69">
        <v>1220</v>
      </c>
      <c r="AB25" s="335">
        <v>1.3661814109742441</v>
      </c>
      <c r="AC25" s="335"/>
    </row>
    <row r="26" spans="1:30" ht="26.1" customHeight="1" x14ac:dyDescent="0.2">
      <c r="A26" s="1"/>
      <c r="B26" s="64" t="s">
        <v>81</v>
      </c>
      <c r="C26" s="65">
        <v>927</v>
      </c>
      <c r="D26" s="20"/>
      <c r="E26" s="65">
        <v>1148</v>
      </c>
      <c r="F26" s="20"/>
      <c r="G26" s="65">
        <v>1477</v>
      </c>
      <c r="H26" s="20"/>
      <c r="I26" s="65">
        <v>1647</v>
      </c>
      <c r="J26" s="20"/>
      <c r="K26" s="65">
        <v>1100</v>
      </c>
      <c r="L26" s="20"/>
      <c r="M26" s="65">
        <v>1050</v>
      </c>
      <c r="N26" s="20"/>
      <c r="O26" s="65">
        <v>1178</v>
      </c>
      <c r="P26" s="20"/>
      <c r="Q26" s="65">
        <v>1342</v>
      </c>
      <c r="R26" s="20"/>
      <c r="S26" s="65">
        <v>1448</v>
      </c>
      <c r="T26" s="1"/>
      <c r="U26" s="296">
        <v>826</v>
      </c>
      <c r="V26" s="292"/>
      <c r="W26" s="65">
        <v>1131</v>
      </c>
      <c r="X26" s="20"/>
      <c r="Y26" s="65">
        <v>947</v>
      </c>
      <c r="Z26" s="20"/>
      <c r="AA26" s="65">
        <v>14221</v>
      </c>
      <c r="AB26" s="336">
        <v>0.89137520371066814</v>
      </c>
      <c r="AC26" s="336"/>
    </row>
    <row r="27" spans="1:30" ht="26.1" customHeight="1" x14ac:dyDescent="0.2">
      <c r="A27" s="1"/>
      <c r="B27" s="1"/>
      <c r="C27" s="1" t="s">
        <v>359</v>
      </c>
      <c r="D27" s="1"/>
      <c r="E27" s="1"/>
      <c r="F27" s="1"/>
      <c r="G27" s="1"/>
      <c r="H27" s="1"/>
      <c r="AA27" s="1"/>
      <c r="AB27" s="1"/>
    </row>
    <row r="28" spans="1:30" ht="26.1" customHeight="1" x14ac:dyDescent="0.2">
      <c r="A28" s="1"/>
      <c r="B28" s="59" t="s">
        <v>73</v>
      </c>
      <c r="C28" s="60" t="s">
        <v>17</v>
      </c>
      <c r="D28" s="61"/>
      <c r="E28" s="60" t="s">
        <v>18</v>
      </c>
      <c r="F28" s="61"/>
      <c r="G28" s="60" t="s">
        <v>19</v>
      </c>
      <c r="H28" s="61"/>
      <c r="I28" s="60" t="s">
        <v>20</v>
      </c>
      <c r="J28" s="61"/>
      <c r="K28" s="60" t="s">
        <v>21</v>
      </c>
      <c r="L28" s="61"/>
      <c r="M28" s="60" t="s">
        <v>22</v>
      </c>
      <c r="N28" s="61"/>
      <c r="O28" s="62" t="s">
        <v>23</v>
      </c>
      <c r="P28" s="63"/>
      <c r="Q28" s="62" t="s">
        <v>24</v>
      </c>
      <c r="R28" s="63"/>
      <c r="S28" s="62" t="s">
        <v>25</v>
      </c>
      <c r="T28" s="61"/>
      <c r="U28" s="60" t="s">
        <v>14</v>
      </c>
      <c r="V28" s="61"/>
      <c r="W28" s="60" t="s">
        <v>15</v>
      </c>
      <c r="X28" s="61"/>
      <c r="Y28" s="60" t="s">
        <v>16</v>
      </c>
      <c r="Z28" s="61"/>
      <c r="AA28" s="60" t="s">
        <v>26</v>
      </c>
      <c r="AB28" s="294" t="s">
        <v>260</v>
      </c>
      <c r="AC28" s="1"/>
    </row>
    <row r="29" spans="1:30" ht="26.1" customHeight="1" x14ac:dyDescent="0.2">
      <c r="A29" s="1"/>
      <c r="B29" s="64" t="s">
        <v>75</v>
      </c>
      <c r="C29" s="65">
        <v>510</v>
      </c>
      <c r="D29" s="20"/>
      <c r="E29" s="65">
        <v>647</v>
      </c>
      <c r="F29" s="20"/>
      <c r="G29" s="65">
        <v>826</v>
      </c>
      <c r="H29" s="20"/>
      <c r="I29" s="65">
        <v>675</v>
      </c>
      <c r="J29" s="20"/>
      <c r="K29" s="65">
        <v>627</v>
      </c>
      <c r="L29" s="20"/>
      <c r="M29" s="65">
        <v>637</v>
      </c>
      <c r="N29" s="20"/>
      <c r="O29" s="65">
        <v>569</v>
      </c>
      <c r="P29" s="20"/>
      <c r="Q29" s="65">
        <v>607</v>
      </c>
      <c r="R29" s="20"/>
      <c r="S29" s="65">
        <v>620</v>
      </c>
      <c r="T29" s="1"/>
      <c r="U29" s="65"/>
      <c r="V29" s="20"/>
      <c r="W29" s="65"/>
      <c r="X29" s="20"/>
      <c r="Y29" s="65"/>
      <c r="Z29" s="20"/>
      <c r="AA29" s="65">
        <f>SUM(C29:Z29)</f>
        <v>5718</v>
      </c>
      <c r="AB29" s="335">
        <f>+AA29/AA22</f>
        <v>0.79427698291429361</v>
      </c>
      <c r="AC29" s="335"/>
    </row>
    <row r="30" spans="1:30" ht="26.1" customHeight="1" x14ac:dyDescent="0.2">
      <c r="A30" s="1"/>
      <c r="B30" s="64" t="s">
        <v>77</v>
      </c>
      <c r="C30" s="65">
        <v>596</v>
      </c>
      <c r="D30" s="20"/>
      <c r="E30" s="65">
        <v>569</v>
      </c>
      <c r="F30" s="20"/>
      <c r="G30" s="65">
        <v>690</v>
      </c>
      <c r="H30" s="20"/>
      <c r="I30" s="65">
        <v>658</v>
      </c>
      <c r="J30" s="20"/>
      <c r="K30" s="65">
        <v>576</v>
      </c>
      <c r="L30" s="20"/>
      <c r="M30" s="65">
        <v>642</v>
      </c>
      <c r="N30" s="20"/>
      <c r="O30" s="65">
        <v>729</v>
      </c>
      <c r="P30" s="20"/>
      <c r="Q30" s="65">
        <v>445</v>
      </c>
      <c r="R30" s="20"/>
      <c r="S30" s="65">
        <v>699</v>
      </c>
      <c r="T30" s="1"/>
      <c r="U30" s="65"/>
      <c r="V30" s="20"/>
      <c r="W30" s="65"/>
      <c r="X30" s="20"/>
      <c r="Y30" s="65"/>
      <c r="Z30" s="20"/>
      <c r="AA30" s="65">
        <f t="shared" ref="AA30:AA32" si="0">SUM(C30:Z30)</f>
        <v>5604</v>
      </c>
      <c r="AB30" s="335">
        <f>+AA30/AA23</f>
        <v>0.98092070715911084</v>
      </c>
      <c r="AC30" s="335"/>
      <c r="AD30" s="1"/>
    </row>
    <row r="31" spans="1:30" ht="26.1" customHeight="1" x14ac:dyDescent="0.2">
      <c r="A31" s="1"/>
      <c r="B31" s="64" t="s">
        <v>78</v>
      </c>
      <c r="C31" s="65">
        <v>3</v>
      </c>
      <c r="D31" s="20"/>
      <c r="E31" s="65">
        <v>5</v>
      </c>
      <c r="F31" s="20"/>
      <c r="G31" s="65">
        <v>2</v>
      </c>
      <c r="H31" s="20"/>
      <c r="I31" s="65">
        <v>1</v>
      </c>
      <c r="J31" s="20"/>
      <c r="K31" s="65">
        <v>3</v>
      </c>
      <c r="L31" s="20"/>
      <c r="M31" s="65">
        <v>4</v>
      </c>
      <c r="N31" s="20"/>
      <c r="O31" s="65">
        <v>5</v>
      </c>
      <c r="P31" s="20"/>
      <c r="Q31" s="65">
        <v>51</v>
      </c>
      <c r="R31" s="20"/>
      <c r="S31" s="65">
        <v>2</v>
      </c>
      <c r="T31" s="1"/>
      <c r="U31" s="65"/>
      <c r="V31" s="20"/>
      <c r="W31" s="65"/>
      <c r="X31" s="20"/>
      <c r="Y31" s="65"/>
      <c r="Z31" s="20"/>
      <c r="AA31" s="65">
        <f t="shared" si="0"/>
        <v>76</v>
      </c>
      <c r="AB31" s="335">
        <f>+AA31/AA24</f>
        <v>0.8539325842696629</v>
      </c>
      <c r="AC31" s="335"/>
    </row>
    <row r="32" spans="1:30" ht="26.1" customHeight="1" x14ac:dyDescent="0.2">
      <c r="A32" s="1"/>
      <c r="B32" s="68" t="s">
        <v>79</v>
      </c>
      <c r="C32" s="69">
        <v>136</v>
      </c>
      <c r="D32" s="32"/>
      <c r="E32" s="69">
        <v>225</v>
      </c>
      <c r="F32" s="32"/>
      <c r="G32" s="69">
        <v>140</v>
      </c>
      <c r="H32" s="32"/>
      <c r="I32" s="69">
        <v>76</v>
      </c>
      <c r="J32" s="32"/>
      <c r="K32" s="69">
        <v>115</v>
      </c>
      <c r="L32" s="32"/>
      <c r="M32" s="69">
        <v>118</v>
      </c>
      <c r="N32" s="32"/>
      <c r="O32" s="69">
        <v>151</v>
      </c>
      <c r="P32" s="32"/>
      <c r="Q32" s="69">
        <v>128</v>
      </c>
      <c r="R32" s="32"/>
      <c r="S32" s="69">
        <v>177</v>
      </c>
      <c r="T32" s="71"/>
      <c r="U32" s="65"/>
      <c r="V32" s="32"/>
      <c r="W32" s="69"/>
      <c r="X32" s="32"/>
      <c r="Y32" s="69"/>
      <c r="Z32" s="32"/>
      <c r="AA32" s="65">
        <f t="shared" si="0"/>
        <v>1266</v>
      </c>
      <c r="AB32" s="335">
        <f>+AA32/AA25</f>
        <v>1.0377049180327869</v>
      </c>
      <c r="AC32" s="335"/>
    </row>
    <row r="33" spans="1:30" ht="26.1" customHeight="1" x14ac:dyDescent="0.2">
      <c r="A33" s="1"/>
      <c r="B33" s="64" t="s">
        <v>81</v>
      </c>
      <c r="C33" s="65">
        <f>SUM(C29:C32)</f>
        <v>1245</v>
      </c>
      <c r="D33" s="20"/>
      <c r="E33" s="65">
        <f>SUM(E29:E32)</f>
        <v>1446</v>
      </c>
      <c r="F33" s="20"/>
      <c r="G33" s="65">
        <f>SUM(G29:G32)</f>
        <v>1658</v>
      </c>
      <c r="H33" s="20"/>
      <c r="I33" s="65">
        <f>SUM(I29:I32)</f>
        <v>1410</v>
      </c>
      <c r="J33" s="20"/>
      <c r="K33" s="65">
        <f>SUM(K29:K32)</f>
        <v>1321</v>
      </c>
      <c r="L33" s="20"/>
      <c r="M33" s="65">
        <f>SUM(M29:M32)</f>
        <v>1401</v>
      </c>
      <c r="N33" s="20"/>
      <c r="O33" s="65">
        <f>SUM(O29:O32)</f>
        <v>1454</v>
      </c>
      <c r="P33" s="20"/>
      <c r="Q33" s="65">
        <f>SUM(Q29:Q32)</f>
        <v>1231</v>
      </c>
      <c r="R33" s="20"/>
      <c r="S33" s="65">
        <f>SUM(S29:S32)</f>
        <v>1498</v>
      </c>
      <c r="T33" s="1"/>
      <c r="U33" s="296">
        <f>SUM(U29:U32)</f>
        <v>0</v>
      </c>
      <c r="V33" s="292"/>
      <c r="W33" s="65">
        <f>SUM(W29:W32)</f>
        <v>0</v>
      </c>
      <c r="X33" s="20"/>
      <c r="Y33" s="65">
        <f>SUM(Y29:Y32)</f>
        <v>0</v>
      </c>
      <c r="Z33" s="20"/>
      <c r="AA33" s="315">
        <f>SUM(C33:Z33)</f>
        <v>12664</v>
      </c>
      <c r="AB33" s="336">
        <f>+AA33/AA26</f>
        <v>0.89051402854932848</v>
      </c>
      <c r="AC33" s="336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 t="s">
        <v>83</v>
      </c>
      <c r="V34" s="1"/>
      <c r="W34" s="1"/>
      <c r="X34" s="1"/>
      <c r="Y34" s="1"/>
      <c r="Z34" s="1"/>
      <c r="AA34" s="1"/>
      <c r="AB34" s="1"/>
      <c r="AC34" s="20"/>
      <c r="AD34" s="1"/>
    </row>
    <row r="35" spans="1:30" ht="24.9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0"/>
      <c r="AD35" s="20"/>
    </row>
    <row r="36" spans="1:30" ht="18.9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0"/>
      <c r="AD36" s="20"/>
    </row>
    <row r="37" spans="1:30" ht="18.9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0"/>
      <c r="AD37" s="20"/>
    </row>
    <row r="38" spans="1:30" ht="18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0"/>
      <c r="AD38" s="20"/>
    </row>
    <row r="39" spans="1:30" ht="18.9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0"/>
      <c r="AD39" s="20"/>
    </row>
    <row r="40" spans="1:30" ht="18.9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0"/>
      <c r="AD40" s="20"/>
    </row>
    <row r="41" spans="1:30" ht="18.9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0"/>
      <c r="AD41" s="20"/>
    </row>
    <row r="42" spans="1:30" ht="18.9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0"/>
      <c r="AD42" s="20"/>
    </row>
    <row r="43" spans="1:30" ht="18.9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0"/>
      <c r="AD43" s="20"/>
    </row>
    <row r="44" spans="1:30" ht="18.9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0"/>
      <c r="AD44" s="20"/>
    </row>
    <row r="45" spans="1:30" ht="18.9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0"/>
      <c r="AD45" s="20"/>
    </row>
    <row r="46" spans="1:30" ht="18.9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0"/>
      <c r="AD46" s="20"/>
    </row>
    <row r="47" spans="1:30" ht="18.9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0"/>
      <c r="AD47" s="20"/>
    </row>
    <row r="48" spans="1:30" ht="18.9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0"/>
      <c r="AD48" s="20"/>
    </row>
    <row r="49" spans="1:30" ht="18.9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0"/>
      <c r="AD49" s="20"/>
    </row>
    <row r="50" spans="1:30" ht="18.9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0"/>
      <c r="AD50" s="20"/>
    </row>
    <row r="51" spans="1:30" ht="18.9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0"/>
      <c r="AD51" s="20"/>
    </row>
    <row r="52" spans="1:30" ht="18.9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0"/>
      <c r="AD52" s="20"/>
    </row>
    <row r="53" spans="1:30" ht="18.9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0"/>
      <c r="AD53" s="20"/>
    </row>
    <row r="54" spans="1:30" ht="18.9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0"/>
      <c r="AD54" s="20"/>
    </row>
    <row r="55" spans="1:30" ht="18.9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0"/>
      <c r="AD55" s="20"/>
    </row>
    <row r="56" spans="1:30" ht="18.9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0"/>
      <c r="AD56" s="20"/>
    </row>
    <row r="57" spans="1:30" ht="18.9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0"/>
      <c r="AD57" s="20"/>
    </row>
    <row r="58" spans="1:30" ht="18.9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0"/>
      <c r="AD58" s="20"/>
    </row>
    <row r="59" spans="1:30" ht="18.9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0"/>
      <c r="AD59" s="20"/>
    </row>
    <row r="60" spans="1:30" ht="18.9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0"/>
      <c r="AD60" s="20"/>
    </row>
    <row r="61" spans="1:30" ht="18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0"/>
      <c r="AD61" s="20"/>
    </row>
    <row r="62" spans="1:30" ht="18.9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0"/>
      <c r="AD62" s="20"/>
    </row>
    <row r="63" spans="1:30" ht="18.9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0"/>
      <c r="AD63" s="20"/>
    </row>
    <row r="64" spans="1:30" ht="18.9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0"/>
      <c r="AD64" s="20"/>
    </row>
    <row r="65" spans="1:30" ht="18.9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0"/>
      <c r="AD65" s="20"/>
    </row>
    <row r="66" spans="1:30" ht="18.9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0"/>
      <c r="AD66" s="20"/>
    </row>
    <row r="67" spans="1:30" ht="18.9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0"/>
      <c r="AD67" s="20"/>
    </row>
    <row r="68" spans="1:30" ht="18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0"/>
      <c r="AD68" s="20"/>
    </row>
    <row r="69" spans="1:30" ht="18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0"/>
      <c r="AD69" s="20"/>
    </row>
    <row r="70" spans="1:30" ht="18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0"/>
      <c r="AD70" s="20"/>
    </row>
    <row r="71" spans="1:30" ht="18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0"/>
      <c r="AD71" s="20"/>
    </row>
    <row r="72" spans="1:30" ht="18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0"/>
      <c r="AD72" s="20"/>
    </row>
    <row r="73" spans="1:30" ht="18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0"/>
      <c r="AD73" s="20"/>
    </row>
    <row r="74" spans="1:30" ht="18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0"/>
      <c r="AD74" s="20"/>
    </row>
    <row r="75" spans="1:30" ht="18.9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0"/>
      <c r="AD75" s="20"/>
    </row>
    <row r="76" spans="1:30" ht="18.9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0"/>
      <c r="AD76" s="20"/>
    </row>
    <row r="77" spans="1:30" ht="18.9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0"/>
      <c r="AD77" s="20"/>
    </row>
    <row r="78" spans="1:30" ht="18.9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0"/>
      <c r="AD78" s="20"/>
    </row>
    <row r="79" spans="1:30" ht="18.9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0"/>
      <c r="AD79" s="20"/>
    </row>
    <row r="80" spans="1:30" ht="18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0"/>
      <c r="AD80" s="20"/>
    </row>
    <row r="81" spans="1:30" ht="18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0"/>
      <c r="AD81" s="20"/>
    </row>
    <row r="82" spans="1:30" ht="18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0"/>
      <c r="AD82" s="20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0"/>
      <c r="AD83" s="20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0"/>
      <c r="AD84" s="20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0"/>
      <c r="AD85" s="20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0"/>
      <c r="AD86" s="20"/>
    </row>
    <row r="87" spans="1:30" ht="18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20"/>
      <c r="AD87" s="20"/>
    </row>
    <row r="88" spans="1:30" ht="18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0"/>
      <c r="AD88" s="20"/>
    </row>
    <row r="89" spans="1:30" ht="18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0"/>
      <c r="AD89" s="20"/>
    </row>
    <row r="90" spans="1:30" ht="18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0"/>
      <c r="AD90" s="20"/>
    </row>
    <row r="91" spans="1:30" ht="18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0"/>
      <c r="AD91" s="20"/>
    </row>
    <row r="92" spans="1:30" ht="18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0"/>
      <c r="AD92" s="20"/>
    </row>
    <row r="93" spans="1:30" ht="18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0"/>
      <c r="AD93" s="20"/>
    </row>
    <row r="94" spans="1:30" ht="18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0"/>
      <c r="AD94" s="20"/>
    </row>
    <row r="95" spans="1:30" ht="18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0"/>
      <c r="AD95" s="20"/>
    </row>
    <row r="96" spans="1:30" ht="18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0"/>
      <c r="AD96" s="20"/>
    </row>
    <row r="97" spans="1:30" ht="18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0"/>
      <c r="AD97" s="20"/>
    </row>
    <row r="98" spans="1:30" ht="18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0"/>
      <c r="AD98" s="20"/>
    </row>
    <row r="99" spans="1:30" ht="18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0"/>
      <c r="AD99" s="20"/>
    </row>
    <row r="100" spans="1:30" ht="18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0"/>
      <c r="AD100" s="20"/>
    </row>
    <row r="101" spans="1:30" ht="18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0"/>
      <c r="AD101" s="20"/>
    </row>
    <row r="102" spans="1:30" ht="18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0"/>
      <c r="AD102" s="20"/>
    </row>
    <row r="103" spans="1:30" ht="18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0"/>
      <c r="AD103" s="20"/>
    </row>
    <row r="104" spans="1:30" ht="18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0"/>
      <c r="AD104" s="20"/>
    </row>
    <row r="105" spans="1:30" ht="18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0"/>
      <c r="AD105" s="20"/>
    </row>
    <row r="106" spans="1:30" ht="18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0"/>
      <c r="AD106" s="20"/>
    </row>
    <row r="107" spans="1:30" ht="18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0"/>
      <c r="AD107" s="20"/>
    </row>
    <row r="108" spans="1:30" ht="18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0"/>
      <c r="AD108" s="20"/>
    </row>
    <row r="109" spans="1:30" ht="18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0"/>
      <c r="AD109" s="20"/>
    </row>
    <row r="110" spans="1:30" ht="18.9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0"/>
      <c r="AD110" s="20"/>
    </row>
    <row r="111" spans="1:30" ht="18.9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0"/>
      <c r="AD111" s="20"/>
    </row>
    <row r="112" spans="1:30" ht="18.9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0"/>
      <c r="AD112" s="20"/>
    </row>
    <row r="113" spans="1:30" ht="18.9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0"/>
      <c r="AD113" s="20"/>
    </row>
    <row r="114" spans="1:30" ht="18.9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0"/>
      <c r="AD114" s="20"/>
    </row>
    <row r="115" spans="1:30" ht="18.9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0"/>
      <c r="AD115" s="20"/>
    </row>
    <row r="116" spans="1:30" ht="18.9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0"/>
      <c r="AD116" s="20"/>
    </row>
    <row r="117" spans="1:30" ht="18.9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0"/>
      <c r="AD117" s="20"/>
    </row>
    <row r="118" spans="1:30" ht="18.9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0"/>
      <c r="AD118" s="20"/>
    </row>
    <row r="119" spans="1:30" ht="18.9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0"/>
      <c r="AD119" s="20"/>
    </row>
    <row r="120" spans="1:30" ht="18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0"/>
      <c r="AD120" s="20"/>
    </row>
    <row r="121" spans="1:30" ht="18.9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0"/>
      <c r="AD121" s="20"/>
    </row>
    <row r="122" spans="1:30" ht="18.9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0"/>
      <c r="AD122" s="20"/>
    </row>
    <row r="123" spans="1:30" ht="18.9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0"/>
      <c r="AD123" s="20"/>
    </row>
    <row r="124" spans="1:30" ht="18.9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0"/>
      <c r="AD124" s="20"/>
    </row>
    <row r="125" spans="1:30" ht="18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0"/>
      <c r="AD125" s="20"/>
    </row>
    <row r="126" spans="1:30" ht="18.9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0"/>
      <c r="AD126" s="20"/>
    </row>
    <row r="127" spans="1:30" ht="18.9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20"/>
    </row>
    <row r="128" spans="1:30" ht="18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20"/>
    </row>
    <row r="129" spans="1:30" ht="18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20"/>
    </row>
    <row r="130" spans="1:30" ht="18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20"/>
    </row>
    <row r="131" spans="1:30" ht="18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20"/>
    </row>
    <row r="132" spans="1:30" ht="18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20"/>
    </row>
    <row r="133" spans="1:30" ht="18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20"/>
    </row>
    <row r="134" spans="1:30" ht="18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20"/>
    </row>
    <row r="135" spans="1:30" ht="18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20"/>
    </row>
    <row r="136" spans="1:30" ht="18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20"/>
    </row>
    <row r="137" spans="1:30" ht="17.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20"/>
    </row>
    <row r="138" spans="1:30" ht="15.9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5" customHeight="1" x14ac:dyDescent="0.15"/>
    <row r="243" spans="1:30" ht="15.95" customHeight="1" x14ac:dyDescent="0.15"/>
    <row r="244" spans="1:30" ht="15.95" customHeight="1" x14ac:dyDescent="0.15"/>
    <row r="245" spans="1:30" ht="15.95" customHeight="1" x14ac:dyDescent="0.15"/>
    <row r="246" spans="1:30" ht="15.95" customHeight="1" x14ac:dyDescent="0.15"/>
    <row r="247" spans="1:30" ht="15.95" customHeight="1" x14ac:dyDescent="0.15"/>
    <row r="248" spans="1:30" ht="15.95" customHeight="1" x14ac:dyDescent="0.15"/>
    <row r="249" spans="1:30" ht="15.95" customHeight="1" x14ac:dyDescent="0.15"/>
    <row r="250" spans="1:30" ht="15.95" customHeight="1" x14ac:dyDescent="0.15"/>
    <row r="251" spans="1:30" ht="15.95" customHeight="1" x14ac:dyDescent="0.15"/>
    <row r="252" spans="1:30" ht="15.95" customHeight="1" x14ac:dyDescent="0.15"/>
    <row r="253" spans="1:30" ht="15.95" customHeight="1" x14ac:dyDescent="0.15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9:T203"/>
  <sheetViews>
    <sheetView view="pageBreakPreview" zoomScale="55" zoomScaleNormal="100" zoomScaleSheetLayoutView="55" workbookViewId="0"/>
  </sheetViews>
  <sheetFormatPr defaultRowHeight="13.5" x14ac:dyDescent="0.15"/>
  <cols>
    <col min="12" max="12" width="9" customWidth="1"/>
  </cols>
  <sheetData>
    <row r="69" spans="1:15" x14ac:dyDescent="0.15">
      <c r="D69" t="s">
        <v>354</v>
      </c>
    </row>
    <row r="70" spans="1:15" x14ac:dyDescent="0.15">
      <c r="D70" t="s">
        <v>262</v>
      </c>
      <c r="E70" t="s">
        <v>263</v>
      </c>
      <c r="F70" t="s">
        <v>16</v>
      </c>
      <c r="G70" t="s">
        <v>17</v>
      </c>
      <c r="H70" t="s">
        <v>18</v>
      </c>
      <c r="I70" t="s">
        <v>19</v>
      </c>
      <c r="J70" t="s">
        <v>20</v>
      </c>
      <c r="K70" t="s">
        <v>21</v>
      </c>
      <c r="L70" t="s">
        <v>22</v>
      </c>
      <c r="M70" t="s">
        <v>23</v>
      </c>
      <c r="N70" t="s">
        <v>24</v>
      </c>
      <c r="O70" t="s">
        <v>25</v>
      </c>
    </row>
    <row r="71" spans="1:15" x14ac:dyDescent="0.15">
      <c r="A71" t="s">
        <v>264</v>
      </c>
      <c r="B71" t="s">
        <v>265</v>
      </c>
      <c r="D71" s="271">
        <f>'４・５ページ'!E3</f>
        <v>153</v>
      </c>
      <c r="E71" s="271">
        <f>'４・５ページ'!G3</f>
        <v>217</v>
      </c>
      <c r="F71" s="271">
        <f>'４・５ページ'!I3</f>
        <v>130</v>
      </c>
      <c r="G71" s="271">
        <f>'２・３ページ'!I4</f>
        <v>80</v>
      </c>
      <c r="H71" s="271">
        <v>174</v>
      </c>
      <c r="I71" s="271">
        <v>274</v>
      </c>
      <c r="J71" s="271">
        <v>175</v>
      </c>
      <c r="K71" s="271">
        <v>161</v>
      </c>
      <c r="L71" s="271">
        <v>138</v>
      </c>
      <c r="M71" s="271">
        <v>132</v>
      </c>
      <c r="N71" s="271">
        <v>175</v>
      </c>
      <c r="O71" s="271">
        <v>304</v>
      </c>
    </row>
    <row r="72" spans="1:15" x14ac:dyDescent="0.15">
      <c r="B72" t="s">
        <v>266</v>
      </c>
      <c r="D72" s="271">
        <f>'４・５ページ'!E11</f>
        <v>17</v>
      </c>
      <c r="E72" s="271">
        <f>'４・５ページ'!G11</f>
        <v>32</v>
      </c>
      <c r="F72" s="271">
        <v>12</v>
      </c>
      <c r="G72" s="271">
        <f>'２・３ページ'!I28</f>
        <v>17</v>
      </c>
      <c r="H72" s="271">
        <v>18</v>
      </c>
      <c r="I72" s="271">
        <v>24</v>
      </c>
      <c r="J72" s="271">
        <v>38</v>
      </c>
      <c r="K72" s="271">
        <v>14</v>
      </c>
      <c r="L72" s="271">
        <v>27</v>
      </c>
      <c r="M72" s="271">
        <v>40</v>
      </c>
      <c r="N72" s="271">
        <v>11</v>
      </c>
      <c r="O72" s="271">
        <v>19</v>
      </c>
    </row>
    <row r="73" spans="1:15" x14ac:dyDescent="0.15">
      <c r="B73" t="s">
        <v>267</v>
      </c>
      <c r="D73" s="271">
        <f>'４・５ページ'!E14</f>
        <v>23</v>
      </c>
      <c r="E73" s="271">
        <f>'４・５ページ'!G14</f>
        <v>30</v>
      </c>
      <c r="F73" s="271">
        <v>12</v>
      </c>
      <c r="G73" s="271">
        <f>'２・３ページ'!I37</f>
        <v>49</v>
      </c>
      <c r="H73" s="271">
        <v>25</v>
      </c>
      <c r="I73" s="271">
        <v>39</v>
      </c>
      <c r="J73" s="271">
        <v>28</v>
      </c>
      <c r="K73" s="271">
        <v>9</v>
      </c>
      <c r="L73" s="271">
        <v>48</v>
      </c>
      <c r="M73" s="271">
        <v>25</v>
      </c>
      <c r="N73" s="271">
        <v>14</v>
      </c>
      <c r="O73" s="271">
        <v>37</v>
      </c>
    </row>
    <row r="74" spans="1:15" x14ac:dyDescent="0.15">
      <c r="B74" t="s">
        <v>268</v>
      </c>
      <c r="D74" s="271">
        <f>'４・５ページ'!E15</f>
        <v>30</v>
      </c>
      <c r="E74" s="271">
        <f>'４・５ページ'!G15</f>
        <v>14</v>
      </c>
      <c r="F74" s="271">
        <v>9</v>
      </c>
      <c r="G74" s="271">
        <f>'２・３ページ'!I40</f>
        <v>22</v>
      </c>
      <c r="H74" s="271">
        <v>32</v>
      </c>
      <c r="I74" s="271">
        <v>20</v>
      </c>
      <c r="J74" s="271">
        <v>15</v>
      </c>
      <c r="K74" s="271">
        <v>16</v>
      </c>
      <c r="L74" s="271">
        <v>29</v>
      </c>
      <c r="M74" s="271">
        <v>14</v>
      </c>
      <c r="N74" s="271">
        <v>10</v>
      </c>
      <c r="O74" s="271">
        <v>33</v>
      </c>
    </row>
    <row r="75" spans="1:15" x14ac:dyDescent="0.15">
      <c r="B75" t="s">
        <v>269</v>
      </c>
      <c r="D75" s="271">
        <f>'４・５ページ'!E16+'４・５ページ'!E17+'４・５ページ'!E18</f>
        <v>6</v>
      </c>
      <c r="E75" s="271">
        <f>'４・５ページ'!G16+'４・５ページ'!G17+'４・５ページ'!G18</f>
        <v>30</v>
      </c>
      <c r="F75" s="271">
        <v>6</v>
      </c>
      <c r="G75" s="271">
        <f>'２・３ページ'!I61</f>
        <v>9</v>
      </c>
      <c r="H75" s="271">
        <v>13</v>
      </c>
      <c r="I75" s="271">
        <v>16</v>
      </c>
      <c r="J75" s="271">
        <v>16</v>
      </c>
      <c r="K75" s="271">
        <v>4</v>
      </c>
      <c r="L75" s="271">
        <v>30</v>
      </c>
      <c r="M75" s="271">
        <v>7</v>
      </c>
      <c r="N75" s="271">
        <v>14</v>
      </c>
      <c r="O75" s="271">
        <v>47</v>
      </c>
    </row>
    <row r="76" spans="1:15" x14ac:dyDescent="0.15">
      <c r="B76" t="s">
        <v>270</v>
      </c>
      <c r="D76" s="271">
        <f>'４・５ページ'!E19</f>
        <v>6</v>
      </c>
      <c r="E76" s="271">
        <f>'４・５ページ'!G19</f>
        <v>7</v>
      </c>
      <c r="F76" s="271">
        <f>'４・５ページ'!H19</f>
        <v>3</v>
      </c>
      <c r="G76" s="271">
        <f>'２・３ページ'!I64</f>
        <v>7</v>
      </c>
      <c r="H76" s="271">
        <v>41</v>
      </c>
      <c r="I76" s="271">
        <v>43</v>
      </c>
      <c r="J76" s="271">
        <v>22</v>
      </c>
      <c r="K76" s="271">
        <v>12</v>
      </c>
      <c r="L76" s="271">
        <v>22</v>
      </c>
      <c r="M76" s="271">
        <v>16</v>
      </c>
      <c r="N76" s="271">
        <v>4</v>
      </c>
      <c r="O76" s="271">
        <v>8</v>
      </c>
    </row>
    <row r="77" spans="1:15" x14ac:dyDescent="0.15">
      <c r="A77" s="297" t="s">
        <v>271</v>
      </c>
      <c r="B77" s="298"/>
      <c r="C77" s="298"/>
      <c r="D77" s="299">
        <f>SUM(D71:D76)</f>
        <v>235</v>
      </c>
      <c r="E77" s="299">
        <f t="shared" ref="E77:O77" si="0">SUM(E71:E76)</f>
        <v>330</v>
      </c>
      <c r="F77" s="299">
        <f>SUM(F71:F76)</f>
        <v>172</v>
      </c>
      <c r="G77" s="299">
        <f>SUM(G71:G76)</f>
        <v>184</v>
      </c>
      <c r="H77" s="299">
        <f t="shared" si="0"/>
        <v>303</v>
      </c>
      <c r="I77" s="307">
        <f t="shared" si="0"/>
        <v>416</v>
      </c>
      <c r="J77" s="299">
        <f>SUM(J71:J76)</f>
        <v>294</v>
      </c>
      <c r="K77" s="299">
        <f t="shared" si="0"/>
        <v>216</v>
      </c>
      <c r="L77" s="299">
        <f t="shared" si="0"/>
        <v>294</v>
      </c>
      <c r="M77" s="299">
        <f t="shared" si="0"/>
        <v>234</v>
      </c>
      <c r="N77" s="299">
        <f>SUM(N71:N76)</f>
        <v>228</v>
      </c>
      <c r="O77" s="300">
        <f t="shared" si="0"/>
        <v>448</v>
      </c>
    </row>
    <row r="78" spans="1:15" x14ac:dyDescent="0.15">
      <c r="A78" t="s">
        <v>272</v>
      </c>
      <c r="B78" t="s">
        <v>273</v>
      </c>
      <c r="D78" s="271">
        <f>'４・５ページ'!E5</f>
        <v>42</v>
      </c>
      <c r="E78" s="271">
        <f>'４・５ページ'!G5</f>
        <v>197</v>
      </c>
      <c r="F78" s="271">
        <v>312</v>
      </c>
      <c r="G78" s="271">
        <f>'２・３ページ'!I10</f>
        <v>3</v>
      </c>
      <c r="H78" s="271">
        <v>511</v>
      </c>
      <c r="I78" s="271">
        <v>511</v>
      </c>
      <c r="J78" s="271">
        <v>191</v>
      </c>
      <c r="K78" s="271">
        <v>279</v>
      </c>
      <c r="L78" s="271">
        <v>274</v>
      </c>
      <c r="M78" s="271">
        <v>270</v>
      </c>
      <c r="N78" s="271">
        <v>276</v>
      </c>
      <c r="O78" s="271">
        <v>241</v>
      </c>
    </row>
    <row r="79" spans="1:15" x14ac:dyDescent="0.15">
      <c r="B79" t="s">
        <v>274</v>
      </c>
      <c r="D79" s="271">
        <f>'４・５ページ'!E8</f>
        <v>65</v>
      </c>
      <c r="E79" s="271">
        <f>'４・５ページ'!G8</f>
        <v>48</v>
      </c>
      <c r="F79" s="271">
        <v>49</v>
      </c>
      <c r="G79" s="271">
        <f>'２・３ページ'!I19</f>
        <v>45</v>
      </c>
      <c r="H79" s="271">
        <v>38</v>
      </c>
      <c r="I79" s="271">
        <v>43</v>
      </c>
      <c r="J79" s="271">
        <v>25</v>
      </c>
      <c r="K79" s="271">
        <v>27</v>
      </c>
      <c r="L79" s="271">
        <v>53</v>
      </c>
      <c r="M79" s="271">
        <v>41</v>
      </c>
      <c r="N79" s="271">
        <v>56</v>
      </c>
      <c r="O79" s="271">
        <v>54</v>
      </c>
    </row>
    <row r="80" spans="1:15" x14ac:dyDescent="0.15">
      <c r="B80" t="s">
        <v>275</v>
      </c>
      <c r="D80" s="271">
        <f>'４・５ページ'!E12</f>
        <v>13</v>
      </c>
      <c r="E80" s="271">
        <f>'４・５ページ'!G12</f>
        <v>22</v>
      </c>
      <c r="F80" s="271">
        <v>7</v>
      </c>
      <c r="G80" s="271">
        <f>'２・３ページ'!I31</f>
        <v>9</v>
      </c>
      <c r="H80" s="271">
        <v>12</v>
      </c>
      <c r="I80" s="271">
        <v>19</v>
      </c>
      <c r="J80" s="271">
        <v>6</v>
      </c>
      <c r="K80" s="271">
        <v>7</v>
      </c>
      <c r="L80" s="271">
        <v>14</v>
      </c>
      <c r="M80" s="271">
        <v>22</v>
      </c>
      <c r="N80" s="271">
        <v>7</v>
      </c>
      <c r="O80" s="271">
        <v>13</v>
      </c>
    </row>
    <row r="81" spans="1:15" x14ac:dyDescent="0.15">
      <c r="B81" t="s">
        <v>276</v>
      </c>
      <c r="D81" s="271">
        <f>'４・５ページ'!E20+'４・５ページ'!E21</f>
        <v>6</v>
      </c>
      <c r="E81" s="271">
        <f>'４・５ページ'!G20</f>
        <v>10</v>
      </c>
      <c r="F81" s="271">
        <v>3</v>
      </c>
      <c r="G81" s="271">
        <f>'２・３ページ'!I67</f>
        <v>7</v>
      </c>
      <c r="H81" s="271">
        <v>19</v>
      </c>
      <c r="I81" s="271">
        <v>8</v>
      </c>
      <c r="J81" s="271">
        <v>6</v>
      </c>
      <c r="K81" s="271">
        <v>4</v>
      </c>
      <c r="L81" s="271">
        <v>13</v>
      </c>
      <c r="M81" s="271">
        <v>3</v>
      </c>
      <c r="N81" s="271">
        <v>8</v>
      </c>
      <c r="O81" s="271">
        <v>11</v>
      </c>
    </row>
    <row r="82" spans="1:15" x14ac:dyDescent="0.15">
      <c r="B82" t="s">
        <v>277</v>
      </c>
      <c r="D82" s="271">
        <f>'４・５ページ'!E48+'４・５ページ'!E49+'４・５ページ'!E50+'４・５ページ'!E51+'４・５ページ'!E52</f>
        <v>6</v>
      </c>
      <c r="E82" s="271">
        <f>'４・５ページ'!G48+'４・５ページ'!G49+'４・５ページ'!G51</f>
        <v>5</v>
      </c>
      <c r="F82" s="271">
        <v>13</v>
      </c>
      <c r="G82" s="271">
        <f>'２・３ページ'!I88</f>
        <v>6</v>
      </c>
      <c r="H82" s="271">
        <v>13</v>
      </c>
      <c r="I82" s="271">
        <v>22</v>
      </c>
      <c r="J82" s="271">
        <v>7</v>
      </c>
      <c r="K82" s="271">
        <v>19</v>
      </c>
      <c r="L82" s="271">
        <v>10</v>
      </c>
      <c r="M82" s="271">
        <v>9</v>
      </c>
      <c r="N82" s="271">
        <v>10</v>
      </c>
      <c r="O82" s="271">
        <v>7</v>
      </c>
    </row>
    <row r="83" spans="1:15" x14ac:dyDescent="0.15">
      <c r="B83" t="s">
        <v>208</v>
      </c>
      <c r="D83" s="271">
        <f>'４・５ページ'!E53+'４・５ページ'!E54</f>
        <v>6</v>
      </c>
      <c r="E83" s="271">
        <v>10</v>
      </c>
      <c r="F83" s="271">
        <v>20</v>
      </c>
      <c r="G83" s="271">
        <f>'２・３ページ'!I91</f>
        <v>27</v>
      </c>
      <c r="H83" s="271">
        <v>7</v>
      </c>
      <c r="I83" s="271">
        <v>15</v>
      </c>
      <c r="J83" s="271">
        <v>34</v>
      </c>
      <c r="K83" s="271">
        <v>9</v>
      </c>
      <c r="L83" s="271">
        <v>12</v>
      </c>
      <c r="M83" s="271">
        <v>19</v>
      </c>
      <c r="N83" s="271">
        <v>9</v>
      </c>
      <c r="O83" s="271">
        <v>57</v>
      </c>
    </row>
    <row r="84" spans="1:15" x14ac:dyDescent="0.15">
      <c r="A84" s="297" t="s">
        <v>271</v>
      </c>
      <c r="B84" s="298"/>
      <c r="C84" s="298"/>
      <c r="D84" s="299">
        <f>SUM(D78:D83)</f>
        <v>138</v>
      </c>
      <c r="E84" s="299">
        <f t="shared" ref="E84:O84" si="1">SUM(E78:E83)</f>
        <v>292</v>
      </c>
      <c r="F84" s="299">
        <f t="shared" si="1"/>
        <v>404</v>
      </c>
      <c r="G84" s="299">
        <f t="shared" si="1"/>
        <v>97</v>
      </c>
      <c r="H84" s="299">
        <f>SUM(H78:H83)</f>
        <v>600</v>
      </c>
      <c r="I84" s="307">
        <f>SUM(I78:I83)</f>
        <v>618</v>
      </c>
      <c r="J84" s="299">
        <f>SUM(J78:J83)</f>
        <v>269</v>
      </c>
      <c r="K84" s="299">
        <f t="shared" si="1"/>
        <v>345</v>
      </c>
      <c r="L84" s="299">
        <f t="shared" si="1"/>
        <v>376</v>
      </c>
      <c r="M84" s="299">
        <f>SUM(M78:M83)</f>
        <v>364</v>
      </c>
      <c r="N84" s="299">
        <f>SUM(N78:N83)</f>
        <v>366</v>
      </c>
      <c r="O84" s="300">
        <f t="shared" si="1"/>
        <v>383</v>
      </c>
    </row>
    <row r="85" spans="1:15" x14ac:dyDescent="0.15">
      <c r="A85" t="s">
        <v>278</v>
      </c>
      <c r="B85" t="s">
        <v>279</v>
      </c>
      <c r="D85" s="271">
        <f>'４・５ページ'!E7</f>
        <v>14</v>
      </c>
      <c r="E85" s="271">
        <v>11</v>
      </c>
      <c r="F85" s="271">
        <v>20</v>
      </c>
      <c r="G85" s="271">
        <f>'２・３ページ'!I16</f>
        <v>59</v>
      </c>
      <c r="H85" s="271">
        <v>14</v>
      </c>
      <c r="I85" s="271">
        <v>35</v>
      </c>
      <c r="J85" s="271">
        <v>44</v>
      </c>
      <c r="K85" s="271">
        <v>28</v>
      </c>
      <c r="L85" s="271">
        <v>34</v>
      </c>
      <c r="M85" s="271">
        <v>82</v>
      </c>
      <c r="N85" s="271">
        <v>34</v>
      </c>
      <c r="O85" s="271">
        <v>12</v>
      </c>
    </row>
    <row r="86" spans="1:15" x14ac:dyDescent="0.15">
      <c r="B86" t="s">
        <v>280</v>
      </c>
      <c r="D86" s="271">
        <f>'４・５ページ'!E40+'４・５ページ'!E41+'４・５ページ'!E42+'４・５ページ'!E43</f>
        <v>24</v>
      </c>
      <c r="E86" s="271">
        <f>28</f>
        <v>28</v>
      </c>
      <c r="F86" s="271">
        <v>21</v>
      </c>
      <c r="G86" s="271">
        <f>'２・３ページ'!I82</f>
        <v>46</v>
      </c>
      <c r="H86" s="271">
        <v>25</v>
      </c>
      <c r="I86" s="271">
        <v>30</v>
      </c>
      <c r="J86" s="271">
        <v>61</v>
      </c>
      <c r="K86" s="271">
        <v>29</v>
      </c>
      <c r="L86" s="271">
        <v>28</v>
      </c>
      <c r="M86" s="271">
        <v>17</v>
      </c>
      <c r="N86" s="271">
        <v>57</v>
      </c>
      <c r="O86" s="271">
        <v>20</v>
      </c>
    </row>
    <row r="87" spans="1:15" x14ac:dyDescent="0.15">
      <c r="B87" t="s">
        <v>281</v>
      </c>
      <c r="D87" s="271">
        <f>'４・５ページ'!E44+'４・５ページ'!E45+'４・５ページ'!E46+'４・５ページ'!E47</f>
        <v>8</v>
      </c>
      <c r="E87" s="271">
        <v>4</v>
      </c>
      <c r="F87" s="271">
        <v>4</v>
      </c>
      <c r="G87" s="271">
        <f>'２・３ページ'!I85</f>
        <v>10</v>
      </c>
      <c r="H87" s="271">
        <v>22</v>
      </c>
      <c r="I87" s="271">
        <v>24</v>
      </c>
      <c r="J87" s="271">
        <v>11</v>
      </c>
      <c r="K87" s="271">
        <v>17</v>
      </c>
      <c r="L87" s="271">
        <v>4</v>
      </c>
      <c r="M87" s="271">
        <v>7</v>
      </c>
      <c r="N87" s="271">
        <v>18</v>
      </c>
      <c r="O87" s="271">
        <v>10</v>
      </c>
    </row>
    <row r="88" spans="1:15" x14ac:dyDescent="0.15">
      <c r="A88" s="297" t="s">
        <v>271</v>
      </c>
      <c r="B88" s="298"/>
      <c r="C88" s="298"/>
      <c r="D88" s="299">
        <f>SUM(D85:D87)</f>
        <v>46</v>
      </c>
      <c r="E88" s="299">
        <f t="shared" ref="E88:O88" si="2">SUM(E85:E87)</f>
        <v>43</v>
      </c>
      <c r="F88" s="299">
        <f t="shared" si="2"/>
        <v>45</v>
      </c>
      <c r="G88" s="299">
        <f t="shared" si="2"/>
        <v>115</v>
      </c>
      <c r="H88" s="299">
        <f t="shared" si="2"/>
        <v>61</v>
      </c>
      <c r="I88" s="307">
        <f>SUM(I85:I87)</f>
        <v>89</v>
      </c>
      <c r="J88" s="299">
        <f>SUM(J85:J87)</f>
        <v>116</v>
      </c>
      <c r="K88" s="299">
        <f t="shared" si="2"/>
        <v>74</v>
      </c>
      <c r="L88" s="299">
        <f t="shared" si="2"/>
        <v>66</v>
      </c>
      <c r="M88" s="299">
        <f>SUM(M85:M87)</f>
        <v>106</v>
      </c>
      <c r="N88" s="299">
        <f>SUM(N85:N87)</f>
        <v>109</v>
      </c>
      <c r="O88" s="300">
        <f t="shared" si="2"/>
        <v>42</v>
      </c>
    </row>
    <row r="89" spans="1:15" x14ac:dyDescent="0.15">
      <c r="A89" t="s">
        <v>282</v>
      </c>
      <c r="B89" t="s">
        <v>283</v>
      </c>
      <c r="D89" s="271">
        <f>'４・５ページ'!E4</f>
        <v>26</v>
      </c>
      <c r="E89" s="271">
        <v>28</v>
      </c>
      <c r="F89" s="271">
        <v>29</v>
      </c>
      <c r="G89" s="271">
        <f>'２・３ページ'!I7</f>
        <v>29</v>
      </c>
      <c r="H89" s="271">
        <v>61</v>
      </c>
      <c r="I89" s="271">
        <v>55</v>
      </c>
      <c r="J89" s="271">
        <v>51</v>
      </c>
      <c r="K89" s="271">
        <v>75</v>
      </c>
      <c r="L89" s="271">
        <v>42</v>
      </c>
      <c r="M89" s="271">
        <v>98</v>
      </c>
      <c r="N89" s="271">
        <v>51</v>
      </c>
      <c r="O89" s="271">
        <v>56</v>
      </c>
    </row>
    <row r="90" spans="1:15" x14ac:dyDescent="0.15">
      <c r="B90" t="s">
        <v>284</v>
      </c>
      <c r="D90" s="271">
        <f>'４・５ページ'!E30+'４・５ページ'!E31+'４・５ページ'!E32</f>
        <v>8</v>
      </c>
      <c r="E90" s="271">
        <v>5</v>
      </c>
      <c r="F90" s="271">
        <v>3</v>
      </c>
      <c r="G90" s="271">
        <f>'２・３ページ'!I76</f>
        <v>5</v>
      </c>
      <c r="H90" s="271">
        <v>11</v>
      </c>
      <c r="I90" s="271">
        <v>4</v>
      </c>
      <c r="J90" s="271">
        <v>3</v>
      </c>
      <c r="K90" s="271">
        <v>15</v>
      </c>
      <c r="L90" s="271">
        <f>'[1]４・５ページ'!U30+'[1]４・５ページ'!U31+'[1]４・５ページ'!U32</f>
        <v>5</v>
      </c>
      <c r="M90" s="271">
        <v>5</v>
      </c>
      <c r="N90" s="271">
        <v>7</v>
      </c>
      <c r="O90" s="271">
        <v>5</v>
      </c>
    </row>
    <row r="91" spans="1:15" x14ac:dyDescent="0.15">
      <c r="B91" t="s">
        <v>188</v>
      </c>
      <c r="D91" s="271">
        <f>'４・５ページ'!E36+'４・５ページ'!E37+'４・５ページ'!E38+'４・５ページ'!E39</f>
        <v>0</v>
      </c>
      <c r="E91" s="271">
        <v>3</v>
      </c>
      <c r="F91" s="271">
        <v>6</v>
      </c>
      <c r="G91" s="271">
        <f>'２・３ページ'!I79</f>
        <v>5</v>
      </c>
      <c r="H91" s="271">
        <v>3</v>
      </c>
      <c r="I91" s="271">
        <v>6</v>
      </c>
      <c r="J91" s="271">
        <v>5</v>
      </c>
      <c r="K91" s="271">
        <v>4</v>
      </c>
      <c r="L91" s="271">
        <v>13</v>
      </c>
      <c r="M91" s="271">
        <v>2</v>
      </c>
      <c r="N91" s="271">
        <v>1</v>
      </c>
      <c r="O91" s="271">
        <v>2</v>
      </c>
    </row>
    <row r="92" spans="1:15" x14ac:dyDescent="0.15">
      <c r="A92" s="297" t="s">
        <v>271</v>
      </c>
      <c r="B92" s="298"/>
      <c r="C92" s="298"/>
      <c r="D92" s="299">
        <f>SUM(D89:D91)</f>
        <v>34</v>
      </c>
      <c r="E92" s="299">
        <f t="shared" ref="E92:O92" si="3">SUM(E89:E91)</f>
        <v>36</v>
      </c>
      <c r="F92" s="299">
        <f t="shared" si="3"/>
        <v>38</v>
      </c>
      <c r="G92" s="299">
        <f t="shared" si="3"/>
        <v>39</v>
      </c>
      <c r="H92" s="299">
        <f t="shared" si="3"/>
        <v>75</v>
      </c>
      <c r="I92" s="307">
        <f>SUM(I89:I91)</f>
        <v>65</v>
      </c>
      <c r="J92" s="299">
        <f>SUM(J89:J91)</f>
        <v>59</v>
      </c>
      <c r="K92" s="299">
        <f t="shared" si="3"/>
        <v>94</v>
      </c>
      <c r="L92" s="299">
        <f t="shared" si="3"/>
        <v>60</v>
      </c>
      <c r="M92" s="299">
        <f>SUM(M89:M91)</f>
        <v>105</v>
      </c>
      <c r="N92" s="299">
        <f t="shared" si="3"/>
        <v>59</v>
      </c>
      <c r="O92" s="300">
        <f t="shared" si="3"/>
        <v>63</v>
      </c>
    </row>
    <row r="93" spans="1:15" x14ac:dyDescent="0.15">
      <c r="A93" t="s">
        <v>285</v>
      </c>
      <c r="B93" t="s">
        <v>286</v>
      </c>
      <c r="D93" s="271">
        <f>'４・５ページ'!E9</f>
        <v>5</v>
      </c>
      <c r="E93" s="271">
        <v>5</v>
      </c>
      <c r="F93" s="271">
        <v>6</v>
      </c>
      <c r="G93" s="271">
        <f>'２・３ページ'!I22</f>
        <v>7</v>
      </c>
      <c r="H93" s="271">
        <v>22</v>
      </c>
      <c r="I93" s="271">
        <v>35</v>
      </c>
      <c r="J93" s="271">
        <v>37</v>
      </c>
      <c r="K93" s="271">
        <v>13</v>
      </c>
      <c r="L93" s="271">
        <v>9</v>
      </c>
      <c r="M93" s="271">
        <v>10</v>
      </c>
      <c r="N93" s="271">
        <v>13</v>
      </c>
      <c r="O93" s="271">
        <v>17</v>
      </c>
    </row>
    <row r="94" spans="1:15" x14ac:dyDescent="0.15">
      <c r="B94" t="s">
        <v>287</v>
      </c>
      <c r="D94" s="271">
        <f>'４・５ページ'!E26+'４・５ページ'!E27+'４・５ページ'!E28+'４・５ページ'!E29</f>
        <v>1</v>
      </c>
      <c r="E94" s="271">
        <v>2</v>
      </c>
      <c r="F94" s="271">
        <v>3</v>
      </c>
      <c r="G94" s="271">
        <f>'２・３ページ'!I73</f>
        <v>1</v>
      </c>
      <c r="H94" s="271">
        <v>8</v>
      </c>
      <c r="I94" s="271">
        <v>7</v>
      </c>
      <c r="J94" s="271">
        <v>10</v>
      </c>
      <c r="K94" s="271">
        <v>3</v>
      </c>
      <c r="L94" s="271">
        <v>8</v>
      </c>
      <c r="M94" s="271">
        <v>4</v>
      </c>
      <c r="N94" s="271">
        <v>3</v>
      </c>
      <c r="O94" s="271">
        <v>3</v>
      </c>
    </row>
    <row r="95" spans="1:15" x14ac:dyDescent="0.15">
      <c r="A95" s="297" t="s">
        <v>271</v>
      </c>
      <c r="B95" s="298"/>
      <c r="C95" s="298"/>
      <c r="D95" s="299">
        <f>SUM(D93:D94)</f>
        <v>6</v>
      </c>
      <c r="E95" s="299">
        <f t="shared" ref="E95:O95" si="4">SUM(E93:E94)</f>
        <v>7</v>
      </c>
      <c r="F95" s="299">
        <f t="shared" si="4"/>
        <v>9</v>
      </c>
      <c r="G95" s="299">
        <f t="shared" si="4"/>
        <v>8</v>
      </c>
      <c r="H95" s="299">
        <f t="shared" si="4"/>
        <v>30</v>
      </c>
      <c r="I95" s="307">
        <f>SUM(I93:I94)</f>
        <v>42</v>
      </c>
      <c r="J95" s="299">
        <f>SUM(J93:J94)</f>
        <v>47</v>
      </c>
      <c r="K95" s="299">
        <f t="shared" si="4"/>
        <v>16</v>
      </c>
      <c r="L95" s="299">
        <f t="shared" si="4"/>
        <v>17</v>
      </c>
      <c r="M95" s="299">
        <f>SUM(M93:M94)</f>
        <v>14</v>
      </c>
      <c r="N95" s="299">
        <f t="shared" si="4"/>
        <v>16</v>
      </c>
      <c r="O95" s="300">
        <f t="shared" si="4"/>
        <v>20</v>
      </c>
    </row>
    <row r="96" spans="1:15" x14ac:dyDescent="0.15">
      <c r="A96" s="297" t="s">
        <v>288</v>
      </c>
      <c r="B96" s="298" t="s">
        <v>289</v>
      </c>
      <c r="C96" s="298"/>
      <c r="D96" s="299">
        <f>'４・５ページ'!E22+'４・５ページ'!E23+'４・５ページ'!E24+'４・５ページ'!E25</f>
        <v>0</v>
      </c>
      <c r="E96" s="299">
        <v>4</v>
      </c>
      <c r="F96" s="299">
        <v>2</v>
      </c>
      <c r="G96" s="299">
        <f>'２・３ページ'!I70</f>
        <v>3</v>
      </c>
      <c r="H96" s="299">
        <v>5</v>
      </c>
      <c r="I96" s="307">
        <v>4</v>
      </c>
      <c r="J96" s="299">
        <v>13</v>
      </c>
      <c r="K96" s="299">
        <v>17</v>
      </c>
      <c r="L96" s="299">
        <v>4</v>
      </c>
      <c r="M96" s="299">
        <v>4</v>
      </c>
      <c r="N96" s="299">
        <v>5</v>
      </c>
      <c r="O96" s="300">
        <v>6</v>
      </c>
    </row>
    <row r="97" spans="1:19" x14ac:dyDescent="0.15">
      <c r="A97" t="s">
        <v>290</v>
      </c>
      <c r="B97" t="s">
        <v>291</v>
      </c>
      <c r="D97" s="271">
        <f>'４・５ページ'!E10</f>
        <v>27</v>
      </c>
      <c r="E97" s="271">
        <v>32</v>
      </c>
      <c r="F97" s="271">
        <v>61</v>
      </c>
      <c r="G97" s="271">
        <f>'２・３ページ'!I25</f>
        <v>83</v>
      </c>
      <c r="H97" s="271">
        <v>44</v>
      </c>
      <c r="I97" s="271">
        <v>83</v>
      </c>
      <c r="J97" s="271">
        <v>68</v>
      </c>
      <c r="K97" s="271">
        <v>18</v>
      </c>
      <c r="L97" s="271">
        <v>81</v>
      </c>
      <c r="M97" s="271">
        <v>53</v>
      </c>
      <c r="N97" s="271">
        <v>56</v>
      </c>
      <c r="O97" s="271">
        <v>39</v>
      </c>
    </row>
    <row r="98" spans="1:19" x14ac:dyDescent="0.15">
      <c r="B98" t="s">
        <v>292</v>
      </c>
      <c r="D98" s="271">
        <f>'４・５ページ'!E13</f>
        <v>68</v>
      </c>
      <c r="E98" s="271">
        <v>92</v>
      </c>
      <c r="F98" s="271">
        <v>36</v>
      </c>
      <c r="G98" s="271">
        <f>'２・３ページ'!I34</f>
        <v>354</v>
      </c>
      <c r="H98" s="271">
        <v>82</v>
      </c>
      <c r="I98" s="271">
        <v>126</v>
      </c>
      <c r="J98" s="271">
        <v>276</v>
      </c>
      <c r="K98" s="271">
        <v>155</v>
      </c>
      <c r="L98" s="271">
        <v>133</v>
      </c>
      <c r="M98" s="271">
        <v>348</v>
      </c>
      <c r="N98" s="271">
        <v>76</v>
      </c>
      <c r="O98" s="271">
        <v>133</v>
      </c>
    </row>
    <row r="99" spans="1:19" x14ac:dyDescent="0.15">
      <c r="B99" t="s">
        <v>293</v>
      </c>
      <c r="D99" s="271">
        <f>'４・５ページ'!E55+'４・５ページ'!E56+'４・５ページ'!E57+'４・５ページ'!E58+'４・５ページ'!E59+'４・５ページ'!E60+'４・５ページ'!E61+'４・５ページ'!E62</f>
        <v>29</v>
      </c>
      <c r="E99" s="271">
        <v>42</v>
      </c>
      <c r="F99" s="271">
        <v>27</v>
      </c>
      <c r="G99" s="271">
        <f>'２・３ページ'!I94</f>
        <v>12</v>
      </c>
      <c r="H99" s="271">
        <v>8</v>
      </c>
      <c r="I99" s="271">
        <v>20</v>
      </c>
      <c r="J99" s="271">
        <v>41</v>
      </c>
      <c r="K99" s="271">
        <v>4</v>
      </c>
      <c r="L99" s="271">
        <v>34</v>
      </c>
      <c r="M99" s="271">
        <v>7</v>
      </c>
      <c r="N99" s="271">
        <v>19</v>
      </c>
      <c r="O99" s="271">
        <v>43</v>
      </c>
    </row>
    <row r="100" spans="1:19" x14ac:dyDescent="0.15">
      <c r="B100" t="s">
        <v>294</v>
      </c>
      <c r="D100" s="271">
        <f>'４・５ページ'!E63+'４・５ページ'!E64</f>
        <v>9</v>
      </c>
      <c r="E100" s="271">
        <v>8</v>
      </c>
      <c r="F100" s="271">
        <v>5</v>
      </c>
      <c r="G100" s="271">
        <f>'２・３ページ'!I97</f>
        <v>13</v>
      </c>
      <c r="H100" s="271">
        <v>16</v>
      </c>
      <c r="I100" s="271">
        <v>13</v>
      </c>
      <c r="J100" s="271">
        <v>5</v>
      </c>
      <c r="K100" s="271">
        <v>4</v>
      </c>
      <c r="L100" s="271">
        <v>27</v>
      </c>
      <c r="M100" s="271">
        <v>9</v>
      </c>
      <c r="N100" s="271">
        <v>59</v>
      </c>
      <c r="O100" s="271">
        <v>4</v>
      </c>
    </row>
    <row r="101" spans="1:19" x14ac:dyDescent="0.15">
      <c r="A101" s="297" t="s">
        <v>271</v>
      </c>
      <c r="B101" s="298"/>
      <c r="C101" s="298"/>
      <c r="D101" s="299">
        <f t="shared" ref="D101:N101" si="5">SUM(D97:D100)</f>
        <v>133</v>
      </c>
      <c r="E101" s="299">
        <f t="shared" si="5"/>
        <v>174</v>
      </c>
      <c r="F101" s="299">
        <f t="shared" si="5"/>
        <v>129</v>
      </c>
      <c r="G101" s="299">
        <f t="shared" si="5"/>
        <v>462</v>
      </c>
      <c r="H101" s="299">
        <f t="shared" si="5"/>
        <v>150</v>
      </c>
      <c r="I101" s="307">
        <f>SUM(I97:I100)</f>
        <v>242</v>
      </c>
      <c r="J101" s="299">
        <f>SUM(J97:J100)</f>
        <v>390</v>
      </c>
      <c r="K101" s="299">
        <f t="shared" si="5"/>
        <v>181</v>
      </c>
      <c r="L101" s="299">
        <f t="shared" si="5"/>
        <v>275</v>
      </c>
      <c r="M101" s="299">
        <f>SUM(M97:M100)</f>
        <v>417</v>
      </c>
      <c r="N101" s="299">
        <f t="shared" si="5"/>
        <v>210</v>
      </c>
      <c r="O101" s="300">
        <f>SUM(O97:O100)</f>
        <v>219</v>
      </c>
    </row>
    <row r="102" spans="1:19" x14ac:dyDescent="0.15">
      <c r="A102" s="297" t="s">
        <v>295</v>
      </c>
      <c r="B102" s="298" t="s">
        <v>5</v>
      </c>
      <c r="C102" s="298"/>
      <c r="D102" s="299">
        <f>'４・５ページ'!E6</f>
        <v>234</v>
      </c>
      <c r="E102" s="299">
        <f>'４・５ページ'!G6</f>
        <v>245</v>
      </c>
      <c r="F102" s="299">
        <v>148</v>
      </c>
      <c r="G102" s="299">
        <f>'２・３ページ'!I13</f>
        <v>337</v>
      </c>
      <c r="H102" s="299">
        <v>222</v>
      </c>
      <c r="I102" s="307">
        <v>182</v>
      </c>
      <c r="J102" s="299">
        <v>222</v>
      </c>
      <c r="K102" s="299">
        <v>378</v>
      </c>
      <c r="L102" s="299">
        <v>309</v>
      </c>
      <c r="M102" s="299">
        <v>210</v>
      </c>
      <c r="N102" s="299">
        <v>238</v>
      </c>
      <c r="O102" s="300">
        <v>317</v>
      </c>
    </row>
    <row r="103" spans="1:19" x14ac:dyDescent="0.15">
      <c r="D103" s="271">
        <f>D77+D84+D88+D92+D95+D96+D101+D102</f>
        <v>826</v>
      </c>
      <c r="E103" s="271">
        <f>E77+E84+E88+E92+E95+E96+E101+E102</f>
        <v>1131</v>
      </c>
      <c r="F103" s="271">
        <f>F77+F84+F88+F92+F95+F96+F101+F102</f>
        <v>947</v>
      </c>
      <c r="G103" s="271">
        <f t="shared" ref="G103:O103" si="6">G77+G84+G88+G92+G95+G96+G101+G102</f>
        <v>1245</v>
      </c>
      <c r="H103" s="271">
        <f>H77+H84+H88+H92+H95+H96+H101+H102</f>
        <v>1446</v>
      </c>
      <c r="I103" s="271">
        <f t="shared" si="6"/>
        <v>1658</v>
      </c>
      <c r="J103" s="271">
        <f t="shared" si="6"/>
        <v>1410</v>
      </c>
      <c r="K103" s="271">
        <f t="shared" si="6"/>
        <v>1321</v>
      </c>
      <c r="L103" s="271">
        <f t="shared" si="6"/>
        <v>1401</v>
      </c>
      <c r="M103" s="271">
        <f>M77+M84+M88+M92+M95+M96+M101+M102</f>
        <v>1454</v>
      </c>
      <c r="N103" s="271">
        <f t="shared" si="6"/>
        <v>1231</v>
      </c>
      <c r="O103" s="271">
        <f t="shared" si="6"/>
        <v>1498</v>
      </c>
    </row>
    <row r="110" spans="1:19" x14ac:dyDescent="0.15">
      <c r="C110" t="s">
        <v>296</v>
      </c>
      <c r="D110" t="s">
        <v>264</v>
      </c>
      <c r="E110" t="s">
        <v>272</v>
      </c>
      <c r="F110" t="s">
        <v>278</v>
      </c>
      <c r="G110" t="s">
        <v>282</v>
      </c>
      <c r="H110" t="s">
        <v>285</v>
      </c>
      <c r="I110" t="s">
        <v>288</v>
      </c>
      <c r="J110" t="s">
        <v>290</v>
      </c>
      <c r="K110" t="s">
        <v>295</v>
      </c>
      <c r="O110" t="s">
        <v>296</v>
      </c>
      <c r="P110" t="s">
        <v>75</v>
      </c>
      <c r="Q110" t="s">
        <v>77</v>
      </c>
      <c r="R110" t="s">
        <v>78</v>
      </c>
      <c r="S110" t="s">
        <v>79</v>
      </c>
    </row>
    <row r="111" spans="1:19" x14ac:dyDescent="0.15">
      <c r="A111" t="s">
        <v>307</v>
      </c>
      <c r="B111" t="s">
        <v>298</v>
      </c>
      <c r="C111" s="337">
        <v>825</v>
      </c>
      <c r="D111" s="337">
        <v>170</v>
      </c>
      <c r="E111" s="337">
        <v>227</v>
      </c>
      <c r="F111" s="337">
        <v>49</v>
      </c>
      <c r="G111" s="337">
        <v>115</v>
      </c>
      <c r="H111" s="337">
        <v>38</v>
      </c>
      <c r="I111" s="337">
        <v>11</v>
      </c>
      <c r="J111" s="337">
        <v>62</v>
      </c>
      <c r="K111" s="337">
        <v>153</v>
      </c>
      <c r="M111" t="s">
        <v>307</v>
      </c>
      <c r="N111" t="s">
        <v>298</v>
      </c>
      <c r="O111" s="337">
        <v>825</v>
      </c>
      <c r="P111" s="337">
        <v>472</v>
      </c>
      <c r="Q111" s="337">
        <v>331</v>
      </c>
      <c r="R111" s="337">
        <v>1</v>
      </c>
      <c r="S111" s="337">
        <v>21</v>
      </c>
    </row>
    <row r="112" spans="1:19" x14ac:dyDescent="0.15">
      <c r="B112" t="s">
        <v>18</v>
      </c>
      <c r="C112" s="337">
        <v>896</v>
      </c>
      <c r="D112" s="337">
        <v>164</v>
      </c>
      <c r="E112" s="337">
        <v>253</v>
      </c>
      <c r="F112" s="337">
        <v>84</v>
      </c>
      <c r="G112" s="337">
        <v>72</v>
      </c>
      <c r="H112" s="337">
        <v>18</v>
      </c>
      <c r="I112" s="337">
        <v>4</v>
      </c>
      <c r="J112" s="337">
        <v>71</v>
      </c>
      <c r="K112" s="337">
        <v>230</v>
      </c>
      <c r="N112" t="s">
        <v>18</v>
      </c>
      <c r="O112" s="337">
        <v>896</v>
      </c>
      <c r="P112" s="337">
        <v>498</v>
      </c>
      <c r="Q112" s="337">
        <v>259</v>
      </c>
      <c r="R112" s="337">
        <v>48</v>
      </c>
      <c r="S112" s="337">
        <v>91</v>
      </c>
    </row>
    <row r="113" spans="1:19" x14ac:dyDescent="0.15">
      <c r="B113" t="s">
        <v>19</v>
      </c>
      <c r="C113" s="337">
        <v>1000</v>
      </c>
      <c r="D113" s="337">
        <v>314</v>
      </c>
      <c r="E113" s="337">
        <v>155</v>
      </c>
      <c r="F113" s="337">
        <v>55</v>
      </c>
      <c r="G113" s="337">
        <v>133</v>
      </c>
      <c r="H113" s="337">
        <v>19</v>
      </c>
      <c r="I113" s="337">
        <v>7</v>
      </c>
      <c r="J113" s="337">
        <v>103</v>
      </c>
      <c r="K113" s="337">
        <v>214</v>
      </c>
      <c r="N113" t="s">
        <v>19</v>
      </c>
      <c r="O113" s="337">
        <v>1000</v>
      </c>
      <c r="P113" s="337">
        <v>577</v>
      </c>
      <c r="Q113" s="337">
        <v>375</v>
      </c>
      <c r="R113" s="337">
        <v>20</v>
      </c>
      <c r="S113" s="337">
        <v>28</v>
      </c>
    </row>
    <row r="114" spans="1:19" x14ac:dyDescent="0.15">
      <c r="B114" t="s">
        <v>20</v>
      </c>
      <c r="C114" s="337">
        <v>1034</v>
      </c>
      <c r="D114" s="337">
        <v>261</v>
      </c>
      <c r="E114" s="337">
        <v>301</v>
      </c>
      <c r="F114" s="337">
        <v>64</v>
      </c>
      <c r="G114" s="337">
        <v>104</v>
      </c>
      <c r="H114" s="337">
        <v>15</v>
      </c>
      <c r="I114" s="337">
        <v>8</v>
      </c>
      <c r="J114" s="337">
        <v>83</v>
      </c>
      <c r="K114" s="337">
        <v>198</v>
      </c>
      <c r="N114" t="s">
        <v>20</v>
      </c>
      <c r="O114" s="337">
        <v>1034</v>
      </c>
      <c r="P114" s="337">
        <v>668</v>
      </c>
      <c r="Q114" s="337">
        <v>273</v>
      </c>
      <c r="R114" s="337">
        <v>0</v>
      </c>
      <c r="S114" s="337">
        <v>93</v>
      </c>
    </row>
    <row r="115" spans="1:19" x14ac:dyDescent="0.15">
      <c r="B115" t="s">
        <v>21</v>
      </c>
      <c r="C115" s="337">
        <v>692</v>
      </c>
      <c r="D115" s="337">
        <v>187</v>
      </c>
      <c r="E115" s="337">
        <v>215</v>
      </c>
      <c r="F115" s="337">
        <v>79</v>
      </c>
      <c r="G115" s="337">
        <v>58</v>
      </c>
      <c r="H115" s="337">
        <v>15</v>
      </c>
      <c r="I115" s="337">
        <v>13</v>
      </c>
      <c r="J115" s="337">
        <v>38</v>
      </c>
      <c r="K115" s="337">
        <v>87</v>
      </c>
      <c r="N115" t="s">
        <v>21</v>
      </c>
      <c r="O115" s="337">
        <v>692</v>
      </c>
      <c r="P115" s="337">
        <v>465</v>
      </c>
      <c r="Q115" s="337">
        <v>119</v>
      </c>
      <c r="R115" s="337">
        <v>0</v>
      </c>
      <c r="S115" s="337">
        <v>108</v>
      </c>
    </row>
    <row r="116" spans="1:19" x14ac:dyDescent="0.15">
      <c r="B116" t="s">
        <v>22</v>
      </c>
      <c r="C116" s="337">
        <v>1462</v>
      </c>
      <c r="D116" s="337">
        <v>255</v>
      </c>
      <c r="E116" s="337">
        <v>625</v>
      </c>
      <c r="F116" s="337">
        <v>92</v>
      </c>
      <c r="G116" s="337">
        <v>81</v>
      </c>
      <c r="H116" s="337">
        <v>33</v>
      </c>
      <c r="I116" s="337">
        <v>2</v>
      </c>
      <c r="J116" s="337">
        <v>195</v>
      </c>
      <c r="K116" s="337">
        <v>179</v>
      </c>
      <c r="N116" t="s">
        <v>22</v>
      </c>
      <c r="O116" s="337">
        <v>1462</v>
      </c>
      <c r="P116" s="337">
        <v>723</v>
      </c>
      <c r="Q116" s="337">
        <v>505</v>
      </c>
      <c r="R116" s="337">
        <v>2</v>
      </c>
      <c r="S116" s="337">
        <v>232</v>
      </c>
    </row>
    <row r="117" spans="1:19" x14ac:dyDescent="0.15">
      <c r="B117" t="s">
        <v>23</v>
      </c>
      <c r="C117" s="337">
        <v>1048</v>
      </c>
      <c r="D117" s="337">
        <v>258</v>
      </c>
      <c r="E117" s="337">
        <v>391</v>
      </c>
      <c r="F117" s="337">
        <v>49</v>
      </c>
      <c r="G117" s="337">
        <v>57</v>
      </c>
      <c r="H117" s="337">
        <v>17</v>
      </c>
      <c r="I117" s="337">
        <v>3</v>
      </c>
      <c r="J117" s="337">
        <v>95</v>
      </c>
      <c r="K117" s="337">
        <v>178</v>
      </c>
      <c r="N117" t="s">
        <v>23</v>
      </c>
      <c r="O117" s="337">
        <v>1048</v>
      </c>
      <c r="P117" s="337">
        <v>526</v>
      </c>
      <c r="Q117" s="337">
        <v>490</v>
      </c>
      <c r="R117" s="337">
        <v>13</v>
      </c>
      <c r="S117" s="337">
        <v>19</v>
      </c>
    </row>
    <row r="118" spans="1:19" x14ac:dyDescent="0.15">
      <c r="B118" t="s">
        <v>24</v>
      </c>
      <c r="C118" s="337">
        <v>946</v>
      </c>
      <c r="D118" s="337">
        <v>234</v>
      </c>
      <c r="E118" s="337">
        <v>281</v>
      </c>
      <c r="F118" s="337">
        <v>119</v>
      </c>
      <c r="G118" s="337">
        <v>58</v>
      </c>
      <c r="H118" s="337">
        <v>11</v>
      </c>
      <c r="I118" s="337">
        <v>3</v>
      </c>
      <c r="J118" s="337">
        <v>126</v>
      </c>
      <c r="K118" s="337">
        <v>114</v>
      </c>
      <c r="N118" t="s">
        <v>24</v>
      </c>
      <c r="O118" s="337">
        <v>946</v>
      </c>
      <c r="P118" s="337">
        <v>501</v>
      </c>
      <c r="Q118" s="337">
        <v>408</v>
      </c>
      <c r="R118" s="337">
        <v>3</v>
      </c>
      <c r="S118" s="337">
        <v>34</v>
      </c>
    </row>
    <row r="119" spans="1:19" x14ac:dyDescent="0.15">
      <c r="B119" t="s">
        <v>25</v>
      </c>
      <c r="C119" s="337">
        <v>1155</v>
      </c>
      <c r="D119" s="337">
        <v>290</v>
      </c>
      <c r="E119" s="337">
        <v>483</v>
      </c>
      <c r="F119" s="337">
        <v>69</v>
      </c>
      <c r="G119" s="337">
        <v>92</v>
      </c>
      <c r="H119" s="337">
        <v>24</v>
      </c>
      <c r="I119" s="337">
        <v>8</v>
      </c>
      <c r="J119" s="337">
        <v>103</v>
      </c>
      <c r="K119" s="337">
        <v>86</v>
      </c>
      <c r="N119" t="s">
        <v>25</v>
      </c>
      <c r="O119" s="337">
        <v>1155</v>
      </c>
      <c r="P119" s="337">
        <v>497</v>
      </c>
      <c r="Q119" s="337">
        <v>594</v>
      </c>
      <c r="R119" s="337">
        <v>0</v>
      </c>
      <c r="S119" s="337">
        <v>64</v>
      </c>
    </row>
    <row r="120" spans="1:19" x14ac:dyDescent="0.15">
      <c r="B120" t="s">
        <v>14</v>
      </c>
      <c r="C120" s="337">
        <v>733</v>
      </c>
      <c r="D120" s="337">
        <v>131</v>
      </c>
      <c r="E120" s="337">
        <v>241</v>
      </c>
      <c r="F120" s="337">
        <v>108</v>
      </c>
      <c r="G120" s="337">
        <v>43</v>
      </c>
      <c r="H120" s="337">
        <v>12</v>
      </c>
      <c r="I120" s="337">
        <v>0</v>
      </c>
      <c r="J120" s="337">
        <v>57</v>
      </c>
      <c r="K120" s="337">
        <v>141</v>
      </c>
      <c r="N120" t="s">
        <v>14</v>
      </c>
      <c r="O120" s="337">
        <v>733</v>
      </c>
      <c r="P120" s="337">
        <v>291</v>
      </c>
      <c r="Q120" s="337">
        <v>398</v>
      </c>
      <c r="R120" s="337">
        <v>1</v>
      </c>
      <c r="S120" s="337">
        <v>43</v>
      </c>
    </row>
    <row r="121" spans="1:19" x14ac:dyDescent="0.15">
      <c r="B121" t="s">
        <v>15</v>
      </c>
      <c r="C121" s="337">
        <v>783</v>
      </c>
      <c r="D121" s="337">
        <v>160</v>
      </c>
      <c r="E121" s="337">
        <v>279</v>
      </c>
      <c r="F121" s="337">
        <v>47</v>
      </c>
      <c r="G121" s="337">
        <v>69</v>
      </c>
      <c r="H121" s="337">
        <v>15</v>
      </c>
      <c r="I121" s="337">
        <v>2</v>
      </c>
      <c r="J121" s="337">
        <v>43</v>
      </c>
      <c r="K121" s="337">
        <v>168</v>
      </c>
      <c r="N121" t="s">
        <v>15</v>
      </c>
      <c r="O121" s="337">
        <v>783</v>
      </c>
      <c r="P121" s="337">
        <v>399</v>
      </c>
      <c r="Q121" s="337">
        <v>265</v>
      </c>
      <c r="R121" s="337">
        <v>40</v>
      </c>
      <c r="S121" s="337">
        <v>79</v>
      </c>
    </row>
    <row r="122" spans="1:19" x14ac:dyDescent="0.15">
      <c r="B122" t="s">
        <v>16</v>
      </c>
      <c r="C122" s="337">
        <v>759</v>
      </c>
      <c r="D122" s="337">
        <v>146</v>
      </c>
      <c r="E122" s="337">
        <v>267</v>
      </c>
      <c r="F122" s="337">
        <v>80</v>
      </c>
      <c r="G122" s="337">
        <v>50</v>
      </c>
      <c r="H122" s="337">
        <v>12</v>
      </c>
      <c r="I122" s="337">
        <v>1</v>
      </c>
      <c r="J122" s="337">
        <v>88</v>
      </c>
      <c r="K122" s="337">
        <v>115</v>
      </c>
      <c r="N122" t="s">
        <v>16</v>
      </c>
      <c r="O122" s="337">
        <v>759</v>
      </c>
      <c r="P122" s="337">
        <v>393</v>
      </c>
      <c r="Q122" s="337">
        <v>222</v>
      </c>
      <c r="R122" s="337">
        <v>0</v>
      </c>
      <c r="S122" s="337">
        <v>144</v>
      </c>
    </row>
    <row r="123" spans="1:19" x14ac:dyDescent="0.15">
      <c r="B123" t="s">
        <v>17</v>
      </c>
      <c r="C123" s="337">
        <v>744</v>
      </c>
      <c r="D123" s="337">
        <v>179</v>
      </c>
      <c r="E123" s="337">
        <v>224</v>
      </c>
      <c r="F123" s="337">
        <v>53</v>
      </c>
      <c r="G123" s="337">
        <v>47</v>
      </c>
      <c r="H123" s="337">
        <v>12</v>
      </c>
      <c r="I123" s="337">
        <v>3</v>
      </c>
      <c r="J123" s="337">
        <v>67</v>
      </c>
      <c r="K123" s="337">
        <v>159</v>
      </c>
      <c r="N123" t="s">
        <v>17</v>
      </c>
      <c r="O123" s="337">
        <v>744</v>
      </c>
      <c r="P123" s="337">
        <v>427</v>
      </c>
      <c r="Q123" s="337">
        <v>267</v>
      </c>
      <c r="R123" s="337">
        <v>1</v>
      </c>
      <c r="S123" s="337">
        <v>49</v>
      </c>
    </row>
    <row r="124" spans="1:19" x14ac:dyDescent="0.15">
      <c r="B124" t="s">
        <v>18</v>
      </c>
      <c r="C124" s="337">
        <v>770</v>
      </c>
      <c r="D124" s="337">
        <v>175</v>
      </c>
      <c r="E124" s="337">
        <v>156</v>
      </c>
      <c r="F124" s="337">
        <v>70</v>
      </c>
      <c r="G124" s="337">
        <v>115</v>
      </c>
      <c r="H124" s="337">
        <v>26</v>
      </c>
      <c r="I124" s="337">
        <v>5</v>
      </c>
      <c r="J124" s="337">
        <v>77</v>
      </c>
      <c r="K124" s="337">
        <v>146</v>
      </c>
      <c r="N124" t="s">
        <v>18</v>
      </c>
      <c r="O124" s="337">
        <v>770</v>
      </c>
      <c r="P124" s="337">
        <v>380</v>
      </c>
      <c r="Q124" s="337">
        <v>350</v>
      </c>
      <c r="R124" s="337">
        <v>0</v>
      </c>
      <c r="S124" s="337">
        <v>40</v>
      </c>
    </row>
    <row r="125" spans="1:19" x14ac:dyDescent="0.15">
      <c r="B125" t="s">
        <v>19</v>
      </c>
      <c r="C125" s="337">
        <v>921</v>
      </c>
      <c r="D125" s="337">
        <v>240</v>
      </c>
      <c r="E125" s="337">
        <v>347</v>
      </c>
      <c r="F125" s="337">
        <v>49</v>
      </c>
      <c r="G125" s="337">
        <v>60</v>
      </c>
      <c r="H125" s="337">
        <v>19</v>
      </c>
      <c r="I125" s="337">
        <v>7</v>
      </c>
      <c r="J125" s="337">
        <v>72</v>
      </c>
      <c r="K125" s="337">
        <v>127</v>
      </c>
      <c r="N125" t="s">
        <v>19</v>
      </c>
      <c r="O125" s="337">
        <v>921</v>
      </c>
      <c r="P125" s="337">
        <v>608</v>
      </c>
      <c r="Q125" s="337">
        <v>272</v>
      </c>
      <c r="R125" s="337">
        <v>0</v>
      </c>
      <c r="S125" s="337">
        <v>41</v>
      </c>
    </row>
    <row r="126" spans="1:19" x14ac:dyDescent="0.15">
      <c r="A126" t="s">
        <v>308</v>
      </c>
      <c r="B126" t="s">
        <v>20</v>
      </c>
      <c r="C126" s="337">
        <v>872</v>
      </c>
      <c r="D126" s="337">
        <v>166</v>
      </c>
      <c r="E126" s="337">
        <v>337</v>
      </c>
      <c r="F126" s="337">
        <v>41</v>
      </c>
      <c r="G126" s="337">
        <v>100</v>
      </c>
      <c r="H126" s="337">
        <v>30</v>
      </c>
      <c r="I126" s="337">
        <v>3</v>
      </c>
      <c r="J126" s="337">
        <v>75</v>
      </c>
      <c r="K126" s="337">
        <v>120</v>
      </c>
      <c r="N126" t="s">
        <v>20</v>
      </c>
      <c r="O126" s="337">
        <v>872</v>
      </c>
      <c r="P126" s="337">
        <v>534</v>
      </c>
      <c r="Q126" s="337">
        <v>303</v>
      </c>
      <c r="R126" s="337">
        <v>5</v>
      </c>
      <c r="S126" s="337">
        <v>30</v>
      </c>
    </row>
    <row r="127" spans="1:19" x14ac:dyDescent="0.15">
      <c r="B127" t="s">
        <v>21</v>
      </c>
      <c r="C127" s="337">
        <v>804</v>
      </c>
      <c r="D127" s="337">
        <v>181</v>
      </c>
      <c r="E127" s="337">
        <v>220</v>
      </c>
      <c r="F127" s="337">
        <v>91</v>
      </c>
      <c r="G127" s="337">
        <v>62</v>
      </c>
      <c r="H127" s="337">
        <v>11</v>
      </c>
      <c r="I127" s="337">
        <v>2</v>
      </c>
      <c r="J127" s="337">
        <v>67</v>
      </c>
      <c r="K127" s="337">
        <v>170</v>
      </c>
      <c r="N127" t="s">
        <v>21</v>
      </c>
      <c r="O127" s="337">
        <v>804</v>
      </c>
      <c r="P127" s="337">
        <v>472</v>
      </c>
      <c r="Q127" s="337">
        <v>285</v>
      </c>
      <c r="R127" s="337">
        <v>0</v>
      </c>
      <c r="S127" s="337">
        <v>47</v>
      </c>
    </row>
    <row r="128" spans="1:19" x14ac:dyDescent="0.15">
      <c r="B128" t="s">
        <v>22</v>
      </c>
      <c r="C128" s="337">
        <v>742</v>
      </c>
      <c r="D128" s="337">
        <v>170</v>
      </c>
      <c r="E128" s="337">
        <v>206</v>
      </c>
      <c r="F128" s="337">
        <v>43</v>
      </c>
      <c r="G128" s="337">
        <v>49</v>
      </c>
      <c r="H128" s="337">
        <v>16</v>
      </c>
      <c r="I128" s="337">
        <v>2</v>
      </c>
      <c r="J128" s="337">
        <v>103</v>
      </c>
      <c r="K128" s="337">
        <v>153</v>
      </c>
      <c r="N128" t="s">
        <v>22</v>
      </c>
      <c r="O128" s="337">
        <v>742</v>
      </c>
      <c r="P128" s="337">
        <v>405</v>
      </c>
      <c r="Q128" s="337">
        <v>296</v>
      </c>
      <c r="R128" s="337">
        <v>1</v>
      </c>
      <c r="S128" s="337">
        <v>40</v>
      </c>
    </row>
    <row r="129" spans="1:19" x14ac:dyDescent="0.15">
      <c r="B129" t="s">
        <v>23</v>
      </c>
      <c r="C129" s="337">
        <v>835</v>
      </c>
      <c r="D129" s="337">
        <v>176</v>
      </c>
      <c r="E129" s="337">
        <v>318</v>
      </c>
      <c r="F129" s="337">
        <v>83</v>
      </c>
      <c r="G129" s="337">
        <v>29</v>
      </c>
      <c r="H129" s="337">
        <v>19</v>
      </c>
      <c r="I129" s="337">
        <v>3</v>
      </c>
      <c r="J129" s="337">
        <v>84</v>
      </c>
      <c r="K129" s="337">
        <v>123</v>
      </c>
      <c r="N129" t="s">
        <v>23</v>
      </c>
      <c r="O129" s="337">
        <v>835</v>
      </c>
      <c r="P129" s="337">
        <v>442</v>
      </c>
      <c r="Q129" s="337">
        <v>333</v>
      </c>
      <c r="R129" s="337">
        <v>0</v>
      </c>
      <c r="S129" s="337">
        <v>60</v>
      </c>
    </row>
    <row r="130" spans="1:19" x14ac:dyDescent="0.15">
      <c r="B130" t="s">
        <v>24</v>
      </c>
      <c r="C130" s="337">
        <v>837</v>
      </c>
      <c r="D130" s="337">
        <v>232</v>
      </c>
      <c r="E130" s="337">
        <v>275</v>
      </c>
      <c r="F130" s="337">
        <v>53</v>
      </c>
      <c r="G130" s="337">
        <v>90</v>
      </c>
      <c r="H130" s="337">
        <v>9</v>
      </c>
      <c r="I130" s="337">
        <v>6</v>
      </c>
      <c r="J130" s="337">
        <v>68</v>
      </c>
      <c r="K130" s="337">
        <v>104</v>
      </c>
      <c r="N130" t="s">
        <v>24</v>
      </c>
      <c r="O130" s="337">
        <v>837</v>
      </c>
      <c r="P130" s="337">
        <v>460</v>
      </c>
      <c r="Q130" s="337">
        <v>310</v>
      </c>
      <c r="R130" s="337">
        <v>1</v>
      </c>
      <c r="S130" s="337">
        <v>66</v>
      </c>
    </row>
    <row r="131" spans="1:19" x14ac:dyDescent="0.15">
      <c r="B131" t="s">
        <v>25</v>
      </c>
      <c r="C131" s="337">
        <v>857</v>
      </c>
      <c r="D131" s="337">
        <v>220</v>
      </c>
      <c r="E131" s="337">
        <v>245</v>
      </c>
      <c r="F131" s="337">
        <v>77</v>
      </c>
      <c r="G131" s="337">
        <v>28</v>
      </c>
      <c r="H131" s="337">
        <v>26</v>
      </c>
      <c r="I131" s="337">
        <v>0</v>
      </c>
      <c r="J131" s="337">
        <v>93</v>
      </c>
      <c r="K131" s="337">
        <v>168</v>
      </c>
      <c r="N131" t="s">
        <v>25</v>
      </c>
      <c r="O131" s="337">
        <v>857</v>
      </c>
      <c r="P131" s="337">
        <v>404</v>
      </c>
      <c r="Q131" s="337">
        <v>390</v>
      </c>
      <c r="R131" s="337">
        <v>9</v>
      </c>
      <c r="S131" s="337">
        <v>54</v>
      </c>
    </row>
    <row r="132" spans="1:19" x14ac:dyDescent="0.15">
      <c r="B132" t="s">
        <v>14</v>
      </c>
      <c r="C132" s="337">
        <v>727</v>
      </c>
      <c r="D132" s="337">
        <v>181</v>
      </c>
      <c r="E132" s="337">
        <v>228</v>
      </c>
      <c r="F132" s="337">
        <v>20</v>
      </c>
      <c r="G132" s="337">
        <v>61</v>
      </c>
      <c r="H132" s="337">
        <v>6</v>
      </c>
      <c r="I132" s="337">
        <v>1</v>
      </c>
      <c r="J132" s="337">
        <v>73</v>
      </c>
      <c r="K132" s="337">
        <v>157</v>
      </c>
      <c r="N132" t="s">
        <v>14</v>
      </c>
      <c r="O132" s="337">
        <v>727</v>
      </c>
      <c r="P132" s="337">
        <v>341</v>
      </c>
      <c r="Q132" s="337">
        <v>347</v>
      </c>
      <c r="R132" s="337">
        <v>0</v>
      </c>
      <c r="S132" s="337">
        <v>39</v>
      </c>
    </row>
    <row r="133" spans="1:19" x14ac:dyDescent="0.15">
      <c r="B133" t="s">
        <v>15</v>
      </c>
      <c r="C133" s="337">
        <v>776</v>
      </c>
      <c r="D133" s="337">
        <v>256</v>
      </c>
      <c r="E133" s="337">
        <v>176</v>
      </c>
      <c r="F133" s="337">
        <v>37</v>
      </c>
      <c r="G133" s="337">
        <v>30</v>
      </c>
      <c r="H133" s="337">
        <v>8</v>
      </c>
      <c r="I133" s="337">
        <v>1</v>
      </c>
      <c r="J133" s="337">
        <v>101</v>
      </c>
      <c r="K133" s="337">
        <v>167</v>
      </c>
      <c r="N133" t="s">
        <v>15</v>
      </c>
      <c r="O133" s="337">
        <v>776</v>
      </c>
      <c r="P133" s="337">
        <v>352</v>
      </c>
      <c r="Q133" s="337">
        <v>288</v>
      </c>
      <c r="R133" s="337">
        <v>88</v>
      </c>
      <c r="S133" s="337">
        <v>48</v>
      </c>
    </row>
    <row r="134" spans="1:19" x14ac:dyDescent="0.15">
      <c r="A134" t="s">
        <v>308</v>
      </c>
      <c r="B134" t="s">
        <v>16</v>
      </c>
      <c r="C134" s="337">
        <v>719</v>
      </c>
      <c r="D134" s="337">
        <v>159</v>
      </c>
      <c r="E134" s="337">
        <v>185</v>
      </c>
      <c r="F134" s="337">
        <v>43</v>
      </c>
      <c r="G134" s="337">
        <v>72</v>
      </c>
      <c r="H134" s="337">
        <v>7</v>
      </c>
      <c r="I134" s="337">
        <v>2</v>
      </c>
      <c r="J134" s="337">
        <v>87</v>
      </c>
      <c r="K134" s="337">
        <v>164</v>
      </c>
      <c r="M134" t="s">
        <v>308</v>
      </c>
      <c r="N134" t="s">
        <v>16</v>
      </c>
      <c r="O134" s="337">
        <v>719</v>
      </c>
      <c r="P134" s="337">
        <v>395</v>
      </c>
      <c r="Q134" s="337">
        <v>256</v>
      </c>
      <c r="R134" s="337">
        <v>13</v>
      </c>
      <c r="S134" s="337">
        <v>55</v>
      </c>
    </row>
    <row r="135" spans="1:19" x14ac:dyDescent="0.15">
      <c r="A135" t="s">
        <v>309</v>
      </c>
      <c r="B135" t="s">
        <v>17</v>
      </c>
      <c r="C135" s="337">
        <v>613</v>
      </c>
      <c r="D135" s="337">
        <v>151</v>
      </c>
      <c r="E135" s="337">
        <v>175</v>
      </c>
      <c r="F135" s="337">
        <v>52</v>
      </c>
      <c r="G135" s="337">
        <v>41</v>
      </c>
      <c r="H135" s="337">
        <v>12</v>
      </c>
      <c r="I135" s="337">
        <v>5</v>
      </c>
      <c r="J135" s="337">
        <v>112</v>
      </c>
      <c r="K135" s="337">
        <v>65</v>
      </c>
      <c r="M135" t="s">
        <v>309</v>
      </c>
      <c r="N135" t="s">
        <v>17</v>
      </c>
      <c r="O135" s="337">
        <v>613</v>
      </c>
      <c r="P135" s="337">
        <v>408</v>
      </c>
      <c r="Q135" s="337">
        <v>180</v>
      </c>
      <c r="R135" s="337">
        <v>0</v>
      </c>
      <c r="S135" s="337">
        <v>25</v>
      </c>
    </row>
    <row r="136" spans="1:19" x14ac:dyDescent="0.15">
      <c r="B136" t="s">
        <v>18</v>
      </c>
      <c r="C136" s="337">
        <v>807</v>
      </c>
      <c r="D136" s="337">
        <v>181</v>
      </c>
      <c r="E136" s="337">
        <v>292</v>
      </c>
      <c r="F136" s="337">
        <v>46</v>
      </c>
      <c r="G136" s="337">
        <v>63</v>
      </c>
      <c r="H136" s="337">
        <v>23</v>
      </c>
      <c r="I136" s="337">
        <v>6</v>
      </c>
      <c r="J136" s="337">
        <v>62</v>
      </c>
      <c r="K136" s="337">
        <v>134</v>
      </c>
      <c r="N136" t="s">
        <v>18</v>
      </c>
      <c r="O136" s="337">
        <v>807</v>
      </c>
      <c r="P136" s="337">
        <v>489</v>
      </c>
      <c r="Q136" s="337">
        <v>191</v>
      </c>
      <c r="R136" s="337">
        <v>2</v>
      </c>
      <c r="S136" s="337">
        <v>125</v>
      </c>
    </row>
    <row r="137" spans="1:19" x14ac:dyDescent="0.15">
      <c r="B137" t="s">
        <v>19</v>
      </c>
      <c r="C137" s="337">
        <v>885</v>
      </c>
      <c r="D137" s="337">
        <v>233</v>
      </c>
      <c r="E137" s="337">
        <v>208</v>
      </c>
      <c r="F137" s="337">
        <v>58</v>
      </c>
      <c r="G137" s="337">
        <v>83</v>
      </c>
      <c r="H137" s="337">
        <v>20</v>
      </c>
      <c r="I137" s="337">
        <v>8</v>
      </c>
      <c r="J137" s="337">
        <v>142</v>
      </c>
      <c r="K137" s="337">
        <v>133</v>
      </c>
      <c r="N137" t="s">
        <v>19</v>
      </c>
      <c r="O137" s="337">
        <v>885</v>
      </c>
      <c r="P137" s="337">
        <v>516</v>
      </c>
      <c r="Q137" s="337">
        <v>334</v>
      </c>
      <c r="R137" s="337">
        <v>1</v>
      </c>
      <c r="S137" s="337">
        <v>34</v>
      </c>
    </row>
    <row r="138" spans="1:19" x14ac:dyDescent="0.15">
      <c r="B138" t="s">
        <v>20</v>
      </c>
      <c r="C138" s="337">
        <v>790</v>
      </c>
      <c r="D138" s="337">
        <v>187</v>
      </c>
      <c r="E138" s="337">
        <v>274</v>
      </c>
      <c r="F138" s="337">
        <v>25</v>
      </c>
      <c r="G138" s="337">
        <v>47</v>
      </c>
      <c r="H138" s="337">
        <v>12</v>
      </c>
      <c r="I138" s="337">
        <v>7</v>
      </c>
      <c r="J138" s="337">
        <v>91</v>
      </c>
      <c r="K138" s="337">
        <v>147</v>
      </c>
      <c r="N138" t="s">
        <v>20</v>
      </c>
      <c r="O138" s="337">
        <v>790</v>
      </c>
      <c r="P138" s="337">
        <v>464</v>
      </c>
      <c r="Q138" s="337">
        <v>272</v>
      </c>
      <c r="R138" s="337">
        <v>1</v>
      </c>
      <c r="S138" s="337">
        <v>53</v>
      </c>
    </row>
    <row r="139" spans="1:19" x14ac:dyDescent="0.15">
      <c r="B139" t="s">
        <v>21</v>
      </c>
      <c r="C139" s="337">
        <v>668</v>
      </c>
      <c r="D139" s="337">
        <v>143</v>
      </c>
      <c r="E139" s="337">
        <v>209</v>
      </c>
      <c r="F139" s="337">
        <v>48</v>
      </c>
      <c r="G139" s="337">
        <v>55</v>
      </c>
      <c r="H139" s="337">
        <v>19</v>
      </c>
      <c r="I139" s="337">
        <v>3</v>
      </c>
      <c r="J139" s="337">
        <v>61</v>
      </c>
      <c r="K139" s="337">
        <v>130</v>
      </c>
      <c r="N139" t="s">
        <v>21</v>
      </c>
      <c r="O139" s="337">
        <v>668</v>
      </c>
      <c r="P139" s="337">
        <v>472</v>
      </c>
      <c r="Q139" s="337">
        <v>158</v>
      </c>
      <c r="R139" s="337">
        <v>1</v>
      </c>
      <c r="S139" s="337">
        <v>37</v>
      </c>
    </row>
    <row r="140" spans="1:19" x14ac:dyDescent="0.15">
      <c r="B140" t="s">
        <v>22</v>
      </c>
      <c r="C140" s="337">
        <v>778</v>
      </c>
      <c r="D140" s="337">
        <v>194</v>
      </c>
      <c r="E140" s="337">
        <v>217</v>
      </c>
      <c r="F140" s="337">
        <v>49</v>
      </c>
      <c r="G140" s="337">
        <v>62</v>
      </c>
      <c r="H140" s="337">
        <v>13</v>
      </c>
      <c r="I140" s="337">
        <v>5</v>
      </c>
      <c r="J140" s="337">
        <v>123</v>
      </c>
      <c r="K140" s="337">
        <v>115</v>
      </c>
      <c r="N140" t="s">
        <v>22</v>
      </c>
      <c r="O140" s="337">
        <v>778</v>
      </c>
      <c r="P140" s="337">
        <v>511</v>
      </c>
      <c r="Q140" s="337">
        <v>237</v>
      </c>
      <c r="R140" s="337">
        <v>2</v>
      </c>
      <c r="S140" s="337">
        <v>28</v>
      </c>
    </row>
    <row r="141" spans="1:19" x14ac:dyDescent="0.15">
      <c r="B141" t="s">
        <v>23</v>
      </c>
      <c r="C141" s="337">
        <v>813</v>
      </c>
      <c r="D141" s="337">
        <v>153</v>
      </c>
      <c r="E141" s="337">
        <v>276</v>
      </c>
      <c r="F141" s="337">
        <v>42</v>
      </c>
      <c r="G141" s="337">
        <v>36</v>
      </c>
      <c r="H141" s="337">
        <v>24</v>
      </c>
      <c r="I141" s="337">
        <v>2</v>
      </c>
      <c r="J141" s="337">
        <v>83</v>
      </c>
      <c r="K141" s="337">
        <v>197</v>
      </c>
      <c r="N141" t="s">
        <v>23</v>
      </c>
      <c r="O141" s="337">
        <v>813</v>
      </c>
      <c r="P141" s="337">
        <v>413</v>
      </c>
      <c r="Q141" s="337">
        <v>282</v>
      </c>
      <c r="R141" s="337">
        <v>0</v>
      </c>
      <c r="S141" s="337">
        <v>118</v>
      </c>
    </row>
    <row r="142" spans="1:19" x14ac:dyDescent="0.15">
      <c r="B142" t="s">
        <v>24</v>
      </c>
      <c r="C142" s="337">
        <v>968</v>
      </c>
      <c r="D142" s="337">
        <v>283</v>
      </c>
      <c r="E142" s="337">
        <v>248</v>
      </c>
      <c r="F142" s="337">
        <v>55</v>
      </c>
      <c r="G142" s="337">
        <v>113</v>
      </c>
      <c r="H142" s="337">
        <v>12</v>
      </c>
      <c r="I142" s="337">
        <v>9</v>
      </c>
      <c r="J142" s="337">
        <v>99</v>
      </c>
      <c r="K142" s="337">
        <v>149</v>
      </c>
      <c r="N142" t="s">
        <v>24</v>
      </c>
      <c r="O142" s="337">
        <v>968</v>
      </c>
      <c r="P142" s="337">
        <v>481</v>
      </c>
      <c r="Q142" s="337">
        <v>369</v>
      </c>
      <c r="R142" s="337">
        <v>2</v>
      </c>
      <c r="S142" s="337">
        <v>116</v>
      </c>
    </row>
    <row r="143" spans="1:19" x14ac:dyDescent="0.15">
      <c r="B143" t="s">
        <v>25</v>
      </c>
      <c r="C143" s="337">
        <v>798</v>
      </c>
      <c r="D143" s="337">
        <v>210</v>
      </c>
      <c r="E143" s="337">
        <v>258</v>
      </c>
      <c r="F143" s="337">
        <v>32</v>
      </c>
      <c r="G143" s="337">
        <v>36</v>
      </c>
      <c r="H143" s="337">
        <v>8</v>
      </c>
      <c r="I143" s="337">
        <v>1</v>
      </c>
      <c r="J143" s="337">
        <v>99</v>
      </c>
      <c r="K143" s="337">
        <v>154</v>
      </c>
      <c r="N143" t="s">
        <v>25</v>
      </c>
      <c r="O143" s="337">
        <v>798</v>
      </c>
      <c r="P143" s="337">
        <v>450</v>
      </c>
      <c r="Q143" s="337">
        <v>297</v>
      </c>
      <c r="R143" s="337">
        <v>2</v>
      </c>
      <c r="S143" s="337">
        <v>49</v>
      </c>
    </row>
    <row r="144" spans="1:19" x14ac:dyDescent="0.15">
      <c r="B144" t="s">
        <v>14</v>
      </c>
      <c r="C144" s="337">
        <v>676</v>
      </c>
      <c r="D144" s="337">
        <v>197</v>
      </c>
      <c r="E144" s="337">
        <v>223</v>
      </c>
      <c r="F144" s="337">
        <v>28</v>
      </c>
      <c r="G144" s="337">
        <v>32</v>
      </c>
      <c r="H144" s="337">
        <v>34</v>
      </c>
      <c r="I144" s="337">
        <v>0</v>
      </c>
      <c r="J144" s="337">
        <v>45</v>
      </c>
      <c r="K144" s="337">
        <v>117</v>
      </c>
      <c r="N144" t="s">
        <v>14</v>
      </c>
      <c r="O144" s="337">
        <v>676</v>
      </c>
      <c r="P144" s="337">
        <v>374</v>
      </c>
      <c r="Q144" s="337">
        <v>254</v>
      </c>
      <c r="R144" s="337">
        <v>1</v>
      </c>
      <c r="S144" s="337">
        <v>47</v>
      </c>
    </row>
    <row r="145" spans="1:19" x14ac:dyDescent="0.15">
      <c r="B145" t="s">
        <v>15</v>
      </c>
      <c r="C145" s="337">
        <v>548</v>
      </c>
      <c r="D145" s="337">
        <v>126</v>
      </c>
      <c r="E145" s="337">
        <v>142</v>
      </c>
      <c r="F145" s="337">
        <v>30</v>
      </c>
      <c r="G145" s="337">
        <v>22</v>
      </c>
      <c r="H145" s="337">
        <v>13</v>
      </c>
      <c r="I145" s="337">
        <v>2</v>
      </c>
      <c r="J145" s="337">
        <v>79</v>
      </c>
      <c r="K145" s="337">
        <v>134</v>
      </c>
      <c r="N145" t="s">
        <v>15</v>
      </c>
      <c r="O145" s="337">
        <v>548</v>
      </c>
      <c r="P145" s="337">
        <v>326</v>
      </c>
      <c r="Q145" s="337">
        <v>168</v>
      </c>
      <c r="R145" s="337">
        <v>0</v>
      </c>
      <c r="S145" s="337">
        <v>54</v>
      </c>
    </row>
    <row r="146" spans="1:19" x14ac:dyDescent="0.15">
      <c r="B146" t="s">
        <v>16</v>
      </c>
      <c r="C146" s="337">
        <v>568</v>
      </c>
      <c r="D146" s="337">
        <v>187</v>
      </c>
      <c r="E146" s="337">
        <v>94</v>
      </c>
      <c r="F146" s="337">
        <v>53</v>
      </c>
      <c r="G146" s="337">
        <v>28</v>
      </c>
      <c r="H146" s="337">
        <v>18</v>
      </c>
      <c r="I146" s="337">
        <v>0</v>
      </c>
      <c r="J146" s="337">
        <v>55</v>
      </c>
      <c r="K146" s="337">
        <v>133</v>
      </c>
      <c r="N146" t="s">
        <v>16</v>
      </c>
      <c r="O146" s="337">
        <v>568</v>
      </c>
      <c r="P146" s="337">
        <v>286</v>
      </c>
      <c r="Q146" s="337">
        <v>256</v>
      </c>
      <c r="R146" s="337">
        <v>0</v>
      </c>
      <c r="S146" s="337">
        <v>26</v>
      </c>
    </row>
    <row r="147" spans="1:19" x14ac:dyDescent="0.15">
      <c r="A147" t="s">
        <v>310</v>
      </c>
      <c r="B147" t="s">
        <v>17</v>
      </c>
      <c r="C147" s="337">
        <v>433</v>
      </c>
      <c r="D147" s="337">
        <v>128</v>
      </c>
      <c r="E147" s="337">
        <v>160</v>
      </c>
      <c r="F147" s="337">
        <v>25</v>
      </c>
      <c r="G147" s="337">
        <v>41</v>
      </c>
      <c r="H147" s="337">
        <v>10</v>
      </c>
      <c r="I147" s="337">
        <v>4</v>
      </c>
      <c r="J147" s="337">
        <v>38</v>
      </c>
      <c r="K147" s="337">
        <v>27</v>
      </c>
      <c r="M147" t="s">
        <v>310</v>
      </c>
      <c r="N147" t="s">
        <v>17</v>
      </c>
      <c r="O147" s="337">
        <v>433</v>
      </c>
      <c r="P147" s="337">
        <v>281</v>
      </c>
      <c r="Q147" s="337">
        <v>116</v>
      </c>
      <c r="R147" s="337">
        <v>1</v>
      </c>
      <c r="S147" s="337">
        <v>35</v>
      </c>
    </row>
    <row r="148" spans="1:19" x14ac:dyDescent="0.15">
      <c r="B148" t="s">
        <v>18</v>
      </c>
      <c r="C148" s="337">
        <v>487</v>
      </c>
      <c r="D148" s="337">
        <v>118</v>
      </c>
      <c r="E148" s="337">
        <v>72</v>
      </c>
      <c r="F148" s="337">
        <v>47</v>
      </c>
      <c r="G148" s="337">
        <v>43</v>
      </c>
      <c r="H148" s="337">
        <v>18</v>
      </c>
      <c r="I148" s="337">
        <v>4</v>
      </c>
      <c r="J148" s="337">
        <v>14</v>
      </c>
      <c r="K148" s="337">
        <v>171</v>
      </c>
      <c r="N148" t="s">
        <v>18</v>
      </c>
      <c r="O148" s="337">
        <v>487</v>
      </c>
      <c r="P148" s="337">
        <v>314</v>
      </c>
      <c r="Q148" s="337">
        <v>129</v>
      </c>
      <c r="R148" s="337">
        <v>1</v>
      </c>
      <c r="S148" s="337">
        <v>43</v>
      </c>
    </row>
    <row r="149" spans="1:19" x14ac:dyDescent="0.15">
      <c r="B149" t="s">
        <v>19</v>
      </c>
      <c r="C149" s="337">
        <v>512</v>
      </c>
      <c r="D149" s="337">
        <v>158</v>
      </c>
      <c r="E149" s="337">
        <v>129</v>
      </c>
      <c r="F149" s="337">
        <v>38</v>
      </c>
      <c r="G149" s="337">
        <v>72</v>
      </c>
      <c r="H149" s="337">
        <v>17</v>
      </c>
      <c r="I149" s="337">
        <v>4</v>
      </c>
      <c r="J149" s="337">
        <v>14</v>
      </c>
      <c r="K149" s="337">
        <v>80</v>
      </c>
      <c r="N149" t="s">
        <v>19</v>
      </c>
      <c r="O149" s="337">
        <v>512</v>
      </c>
      <c r="P149" s="337">
        <v>370</v>
      </c>
      <c r="Q149" s="337">
        <v>96</v>
      </c>
      <c r="R149" s="337">
        <v>0</v>
      </c>
      <c r="S149" s="337">
        <v>46</v>
      </c>
    </row>
    <row r="150" spans="1:19" x14ac:dyDescent="0.15">
      <c r="B150" t="s">
        <v>20</v>
      </c>
      <c r="C150" s="337">
        <v>638</v>
      </c>
      <c r="D150" s="337">
        <v>224</v>
      </c>
      <c r="E150" s="337">
        <v>229</v>
      </c>
      <c r="F150" s="337">
        <v>15</v>
      </c>
      <c r="G150" s="337">
        <v>48</v>
      </c>
      <c r="H150" s="337">
        <v>12</v>
      </c>
      <c r="I150" s="337">
        <v>10</v>
      </c>
      <c r="J150" s="337">
        <v>14</v>
      </c>
      <c r="K150" s="337">
        <v>86</v>
      </c>
      <c r="N150" t="s">
        <v>20</v>
      </c>
      <c r="O150" s="337">
        <v>638</v>
      </c>
      <c r="P150" s="337">
        <v>404</v>
      </c>
      <c r="Q150" s="337">
        <v>206</v>
      </c>
      <c r="R150" s="337">
        <v>2</v>
      </c>
      <c r="S150" s="337">
        <v>26</v>
      </c>
    </row>
    <row r="151" spans="1:19" x14ac:dyDescent="0.15">
      <c r="B151" t="s">
        <v>21</v>
      </c>
      <c r="C151" s="337">
        <v>1064</v>
      </c>
      <c r="D151" s="337">
        <v>283</v>
      </c>
      <c r="E151" s="337">
        <v>329</v>
      </c>
      <c r="F151" s="337">
        <v>144</v>
      </c>
      <c r="G151" s="337">
        <v>63</v>
      </c>
      <c r="H151" s="337">
        <v>16</v>
      </c>
      <c r="I151" s="337">
        <v>8</v>
      </c>
      <c r="J151" s="337">
        <v>22</v>
      </c>
      <c r="K151" s="337">
        <v>199</v>
      </c>
      <c r="N151" t="s">
        <v>21</v>
      </c>
      <c r="O151" s="337">
        <v>1064</v>
      </c>
      <c r="P151" s="337">
        <v>603</v>
      </c>
      <c r="Q151" s="337">
        <v>371</v>
      </c>
      <c r="R151" s="337">
        <v>8</v>
      </c>
      <c r="S151" s="337">
        <v>82</v>
      </c>
    </row>
    <row r="152" spans="1:19" x14ac:dyDescent="0.15">
      <c r="B152" t="s">
        <v>22</v>
      </c>
      <c r="C152" s="337">
        <v>604</v>
      </c>
      <c r="D152" s="337">
        <v>188</v>
      </c>
      <c r="E152" s="337">
        <v>245</v>
      </c>
      <c r="F152" s="337">
        <v>38</v>
      </c>
      <c r="G152" s="337">
        <v>35</v>
      </c>
      <c r="H152" s="337">
        <v>12</v>
      </c>
      <c r="I152" s="337">
        <v>5</v>
      </c>
      <c r="J152" s="337">
        <v>18</v>
      </c>
      <c r="K152" s="337">
        <v>63</v>
      </c>
      <c r="N152" t="s">
        <v>22</v>
      </c>
      <c r="O152" s="337">
        <v>604</v>
      </c>
      <c r="P152" s="337">
        <v>461</v>
      </c>
      <c r="Q152" s="337">
        <v>101</v>
      </c>
      <c r="R152" s="337">
        <v>9</v>
      </c>
      <c r="S152" s="337">
        <v>33</v>
      </c>
    </row>
    <row r="153" spans="1:19" x14ac:dyDescent="0.15">
      <c r="B153" t="s">
        <v>23</v>
      </c>
      <c r="C153" s="337">
        <v>729</v>
      </c>
      <c r="D153" s="337">
        <v>115</v>
      </c>
      <c r="E153" s="337">
        <v>281</v>
      </c>
      <c r="F153" s="337">
        <v>70</v>
      </c>
      <c r="G153" s="337">
        <v>43</v>
      </c>
      <c r="H153" s="337">
        <v>22</v>
      </c>
      <c r="I153" s="337">
        <v>3</v>
      </c>
      <c r="J153" s="337">
        <v>23</v>
      </c>
      <c r="K153" s="337">
        <v>172</v>
      </c>
      <c r="N153" t="s">
        <v>23</v>
      </c>
      <c r="O153" s="337">
        <v>729</v>
      </c>
      <c r="P153" s="337">
        <v>528</v>
      </c>
      <c r="Q153" s="337">
        <v>172</v>
      </c>
      <c r="R153" s="337">
        <v>0</v>
      </c>
      <c r="S153" s="337">
        <v>29</v>
      </c>
    </row>
    <row r="154" spans="1:19" x14ac:dyDescent="0.15">
      <c r="B154" t="s">
        <v>24</v>
      </c>
      <c r="C154" s="337">
        <v>873</v>
      </c>
      <c r="D154" s="337">
        <v>196</v>
      </c>
      <c r="E154" s="337">
        <v>274</v>
      </c>
      <c r="F154" s="337">
        <v>60</v>
      </c>
      <c r="G154" s="337">
        <v>74</v>
      </c>
      <c r="H154" s="337">
        <v>18</v>
      </c>
      <c r="I154" s="337">
        <v>4</v>
      </c>
      <c r="J154" s="337">
        <v>60</v>
      </c>
      <c r="K154" s="337">
        <v>187</v>
      </c>
      <c r="N154" t="s">
        <v>24</v>
      </c>
      <c r="O154" s="337">
        <v>873</v>
      </c>
      <c r="P154" s="337">
        <v>562</v>
      </c>
      <c r="Q154" s="337">
        <v>275</v>
      </c>
      <c r="R154" s="337">
        <v>1</v>
      </c>
      <c r="S154" s="337">
        <v>35</v>
      </c>
    </row>
    <row r="155" spans="1:19" x14ac:dyDescent="0.15">
      <c r="B155" t="s">
        <v>25</v>
      </c>
      <c r="C155" s="337">
        <v>694</v>
      </c>
      <c r="D155" s="337">
        <v>112</v>
      </c>
      <c r="E155" s="337">
        <v>272</v>
      </c>
      <c r="F155" s="337">
        <v>74</v>
      </c>
      <c r="G155" s="337">
        <v>41</v>
      </c>
      <c r="H155" s="337">
        <v>25</v>
      </c>
      <c r="I155" s="337">
        <v>0</v>
      </c>
      <c r="J155" s="337">
        <v>25</v>
      </c>
      <c r="K155" s="337">
        <v>145</v>
      </c>
      <c r="N155" t="s">
        <v>25</v>
      </c>
      <c r="O155" s="337">
        <v>694</v>
      </c>
      <c r="P155" s="337">
        <v>436</v>
      </c>
      <c r="Q155" s="337">
        <v>218</v>
      </c>
      <c r="R155" s="337">
        <v>1</v>
      </c>
      <c r="S155" s="337">
        <v>39</v>
      </c>
    </row>
    <row r="156" spans="1:19" x14ac:dyDescent="0.15">
      <c r="B156" t="s">
        <v>14</v>
      </c>
      <c r="C156" s="337">
        <v>823</v>
      </c>
      <c r="D156" s="337">
        <v>186</v>
      </c>
      <c r="E156" s="337">
        <v>205</v>
      </c>
      <c r="F156" s="337">
        <v>46</v>
      </c>
      <c r="G156" s="337">
        <v>41</v>
      </c>
      <c r="H156" s="337">
        <v>12</v>
      </c>
      <c r="I156" s="337">
        <v>1</v>
      </c>
      <c r="J156" s="337">
        <v>64</v>
      </c>
      <c r="K156" s="337">
        <v>268</v>
      </c>
      <c r="N156" t="s">
        <v>14</v>
      </c>
      <c r="O156" s="337">
        <v>823</v>
      </c>
      <c r="P156" s="337">
        <v>470</v>
      </c>
      <c r="Q156" s="337">
        <v>302</v>
      </c>
      <c r="R156" s="337">
        <v>9</v>
      </c>
      <c r="S156" s="337">
        <v>42</v>
      </c>
    </row>
    <row r="157" spans="1:19" x14ac:dyDescent="0.15">
      <c r="B157" t="s">
        <v>15</v>
      </c>
      <c r="C157" s="337">
        <v>547</v>
      </c>
      <c r="D157" s="337">
        <v>129</v>
      </c>
      <c r="E157" s="337">
        <v>173</v>
      </c>
      <c r="F157" s="337">
        <v>45</v>
      </c>
      <c r="G157" s="337">
        <v>12</v>
      </c>
      <c r="H157" s="337">
        <v>8</v>
      </c>
      <c r="I157" s="337">
        <v>1</v>
      </c>
      <c r="J157" s="337">
        <v>43</v>
      </c>
      <c r="K157" s="337">
        <v>136</v>
      </c>
      <c r="N157" t="s">
        <v>15</v>
      </c>
      <c r="O157" s="337">
        <v>547</v>
      </c>
      <c r="P157" s="337">
        <v>337</v>
      </c>
      <c r="Q157" s="337">
        <v>174</v>
      </c>
      <c r="R157" s="337">
        <v>0</v>
      </c>
      <c r="S157" s="337">
        <v>36</v>
      </c>
    </row>
    <row r="158" spans="1:19" x14ac:dyDescent="0.15">
      <c r="B158" t="s">
        <v>16</v>
      </c>
      <c r="C158" s="337">
        <v>689</v>
      </c>
      <c r="D158" s="337">
        <v>142</v>
      </c>
      <c r="E158" s="337">
        <v>212</v>
      </c>
      <c r="F158" s="337">
        <v>80</v>
      </c>
      <c r="G158" s="337">
        <v>35</v>
      </c>
      <c r="H158" s="337">
        <v>13</v>
      </c>
      <c r="I158" s="337">
        <v>1</v>
      </c>
      <c r="J158" s="337">
        <v>60</v>
      </c>
      <c r="K158" s="337">
        <v>146</v>
      </c>
      <c r="N158" t="s">
        <v>16</v>
      </c>
      <c r="O158" s="337">
        <v>689</v>
      </c>
      <c r="P158" s="337">
        <v>396</v>
      </c>
      <c r="Q158" s="337">
        <v>239</v>
      </c>
      <c r="R158" s="337">
        <v>0</v>
      </c>
      <c r="S158" s="337">
        <v>54</v>
      </c>
    </row>
    <row r="159" spans="1:19" x14ac:dyDescent="0.15">
      <c r="A159" t="s">
        <v>311</v>
      </c>
      <c r="B159" t="s">
        <v>17</v>
      </c>
      <c r="C159" s="337">
        <v>972</v>
      </c>
      <c r="D159" s="337">
        <v>250</v>
      </c>
      <c r="E159" s="337">
        <v>256</v>
      </c>
      <c r="F159" s="337">
        <v>20</v>
      </c>
      <c r="G159" s="337">
        <v>73</v>
      </c>
      <c r="H159" s="337">
        <v>23</v>
      </c>
      <c r="I159" s="337">
        <v>4</v>
      </c>
      <c r="J159" s="337">
        <v>101</v>
      </c>
      <c r="K159" s="337">
        <v>245</v>
      </c>
      <c r="M159" t="s">
        <v>311</v>
      </c>
      <c r="N159" t="s">
        <v>17</v>
      </c>
      <c r="O159" s="337">
        <v>972</v>
      </c>
      <c r="P159" s="337">
        <v>519</v>
      </c>
      <c r="Q159" s="337">
        <v>398</v>
      </c>
      <c r="R159" s="337">
        <v>10</v>
      </c>
      <c r="S159" s="337">
        <v>45</v>
      </c>
    </row>
    <row r="160" spans="1:19" x14ac:dyDescent="0.15">
      <c r="B160" t="s">
        <v>18</v>
      </c>
      <c r="C160" s="337">
        <v>885</v>
      </c>
      <c r="D160" s="337">
        <v>179</v>
      </c>
      <c r="E160" s="337">
        <v>255</v>
      </c>
      <c r="F160" s="337">
        <v>64</v>
      </c>
      <c r="G160" s="337">
        <v>56</v>
      </c>
      <c r="H160" s="337">
        <v>12</v>
      </c>
      <c r="I160" s="337">
        <v>9</v>
      </c>
      <c r="J160" s="337">
        <v>71</v>
      </c>
      <c r="K160" s="337">
        <v>239</v>
      </c>
      <c r="N160" t="s">
        <v>18</v>
      </c>
      <c r="O160" s="337">
        <v>885</v>
      </c>
      <c r="P160" s="337">
        <v>609</v>
      </c>
      <c r="Q160" s="337">
        <v>230</v>
      </c>
      <c r="R160" s="337">
        <v>1</v>
      </c>
      <c r="S160" s="337">
        <v>45</v>
      </c>
    </row>
    <row r="161" spans="1:19" x14ac:dyDescent="0.15">
      <c r="B161" t="s">
        <v>19</v>
      </c>
      <c r="C161" s="337">
        <v>1026</v>
      </c>
      <c r="D161" s="337">
        <v>160</v>
      </c>
      <c r="E161" s="337">
        <v>239</v>
      </c>
      <c r="F161" s="337">
        <v>61</v>
      </c>
      <c r="G161" s="337">
        <v>86</v>
      </c>
      <c r="H161" s="337">
        <v>15</v>
      </c>
      <c r="I161" s="337">
        <v>20</v>
      </c>
      <c r="J161" s="337">
        <v>225</v>
      </c>
      <c r="K161" s="337">
        <v>220</v>
      </c>
      <c r="N161" t="s">
        <v>19</v>
      </c>
      <c r="O161" s="337">
        <v>1026</v>
      </c>
      <c r="P161" s="337">
        <v>567</v>
      </c>
      <c r="Q161" s="337">
        <v>270</v>
      </c>
      <c r="R161" s="337">
        <v>156</v>
      </c>
      <c r="S161" s="337">
        <v>33</v>
      </c>
    </row>
    <row r="162" spans="1:19" x14ac:dyDescent="0.15">
      <c r="B162" t="s">
        <v>20</v>
      </c>
      <c r="C162" s="337">
        <v>904</v>
      </c>
      <c r="D162" s="337">
        <v>185</v>
      </c>
      <c r="E162" s="337">
        <v>244</v>
      </c>
      <c r="F162" s="337">
        <v>59</v>
      </c>
      <c r="G162" s="337">
        <v>58</v>
      </c>
      <c r="H162" s="337">
        <v>26</v>
      </c>
      <c r="I162" s="337">
        <v>7</v>
      </c>
      <c r="J162" s="337">
        <v>61</v>
      </c>
      <c r="K162" s="337">
        <v>264</v>
      </c>
      <c r="N162" t="s">
        <v>20</v>
      </c>
      <c r="O162" s="337">
        <v>904</v>
      </c>
      <c r="P162" s="337">
        <v>568</v>
      </c>
      <c r="Q162" s="337">
        <v>298</v>
      </c>
      <c r="R162" s="337">
        <v>0</v>
      </c>
      <c r="S162" s="337">
        <v>38</v>
      </c>
    </row>
    <row r="163" spans="1:19" x14ac:dyDescent="0.15">
      <c r="B163" t="s">
        <v>21</v>
      </c>
      <c r="C163" s="337">
        <v>817</v>
      </c>
      <c r="D163" s="337">
        <v>174</v>
      </c>
      <c r="E163" s="337">
        <v>204</v>
      </c>
      <c r="F163" s="337">
        <v>60</v>
      </c>
      <c r="G163" s="337">
        <v>67</v>
      </c>
      <c r="H163" s="337">
        <v>16</v>
      </c>
      <c r="I163" s="337">
        <v>8</v>
      </c>
      <c r="J163" s="337">
        <v>93</v>
      </c>
      <c r="K163" s="337">
        <v>195</v>
      </c>
      <c r="N163" t="s">
        <v>21</v>
      </c>
      <c r="O163" s="337">
        <v>817</v>
      </c>
      <c r="P163" s="337">
        <v>550</v>
      </c>
      <c r="Q163" s="337">
        <v>232</v>
      </c>
      <c r="R163" s="337">
        <v>1</v>
      </c>
      <c r="S163" s="337">
        <v>34</v>
      </c>
    </row>
    <row r="164" spans="1:19" x14ac:dyDescent="0.15">
      <c r="B164" t="s">
        <v>22</v>
      </c>
      <c r="C164" s="337">
        <v>1065</v>
      </c>
      <c r="D164" s="337">
        <v>233</v>
      </c>
      <c r="E164" s="337">
        <v>287</v>
      </c>
      <c r="F164" s="337">
        <v>12</v>
      </c>
      <c r="G164" s="337">
        <v>60</v>
      </c>
      <c r="H164" s="337">
        <v>13</v>
      </c>
      <c r="I164" s="337">
        <v>9</v>
      </c>
      <c r="J164" s="337">
        <v>81</v>
      </c>
      <c r="K164" s="337">
        <v>370</v>
      </c>
      <c r="N164" t="s">
        <v>22</v>
      </c>
      <c r="O164" s="337">
        <v>1065</v>
      </c>
      <c r="P164" s="337">
        <v>621</v>
      </c>
      <c r="Q164" s="337">
        <v>381</v>
      </c>
      <c r="R164" s="337">
        <v>1</v>
      </c>
      <c r="S164" s="337">
        <v>62</v>
      </c>
    </row>
    <row r="165" spans="1:19" x14ac:dyDescent="0.15">
      <c r="B165" t="s">
        <v>23</v>
      </c>
      <c r="C165" s="337">
        <v>1385</v>
      </c>
      <c r="D165" s="337">
        <v>293</v>
      </c>
      <c r="E165" s="337">
        <v>329</v>
      </c>
      <c r="F165" s="337">
        <v>58</v>
      </c>
      <c r="G165" s="337">
        <v>83</v>
      </c>
      <c r="H165" s="337">
        <v>23</v>
      </c>
      <c r="I165" s="337">
        <v>4</v>
      </c>
      <c r="J165" s="337">
        <v>230</v>
      </c>
      <c r="K165" s="337">
        <v>365</v>
      </c>
      <c r="N165" t="s">
        <v>23</v>
      </c>
      <c r="O165" s="337">
        <v>1385</v>
      </c>
      <c r="P165" s="337">
        <v>638</v>
      </c>
      <c r="Q165" s="337">
        <v>642</v>
      </c>
      <c r="R165" s="337">
        <v>0</v>
      </c>
      <c r="S165" s="337">
        <v>105</v>
      </c>
    </row>
    <row r="166" spans="1:19" x14ac:dyDescent="0.15">
      <c r="B166" t="s">
        <v>24</v>
      </c>
      <c r="C166" s="337">
        <v>1256</v>
      </c>
      <c r="D166" s="337">
        <v>198</v>
      </c>
      <c r="E166" s="337">
        <v>401</v>
      </c>
      <c r="F166" s="337">
        <v>53</v>
      </c>
      <c r="G166" s="337">
        <v>42</v>
      </c>
      <c r="H166" s="337">
        <v>18</v>
      </c>
      <c r="I166" s="337">
        <v>9</v>
      </c>
      <c r="J166" s="337">
        <v>169</v>
      </c>
      <c r="K166" s="337">
        <v>366</v>
      </c>
      <c r="N166" t="s">
        <v>24</v>
      </c>
      <c r="O166" s="337">
        <v>1256</v>
      </c>
      <c r="P166" s="337">
        <v>665</v>
      </c>
      <c r="Q166" s="337">
        <v>522</v>
      </c>
      <c r="R166" s="337">
        <v>2</v>
      </c>
      <c r="S166" s="337">
        <v>67</v>
      </c>
    </row>
    <row r="167" spans="1:19" x14ac:dyDescent="0.15">
      <c r="B167" t="s">
        <v>25</v>
      </c>
      <c r="C167" s="337">
        <v>984</v>
      </c>
      <c r="D167" s="337">
        <v>175</v>
      </c>
      <c r="E167" s="337">
        <v>287</v>
      </c>
      <c r="F167" s="337">
        <v>37</v>
      </c>
      <c r="G167" s="337">
        <v>32</v>
      </c>
      <c r="H167" s="337">
        <v>18</v>
      </c>
      <c r="I167" s="337">
        <v>3</v>
      </c>
      <c r="J167" s="337">
        <v>55</v>
      </c>
      <c r="K167" s="337">
        <v>377</v>
      </c>
      <c r="N167" t="s">
        <v>25</v>
      </c>
      <c r="O167" s="337">
        <v>984</v>
      </c>
      <c r="P167" s="337">
        <v>548</v>
      </c>
      <c r="Q167" s="337">
        <v>396</v>
      </c>
      <c r="R167" s="337">
        <v>0</v>
      </c>
      <c r="S167" s="337">
        <v>40</v>
      </c>
    </row>
    <row r="168" spans="1:19" x14ac:dyDescent="0.15">
      <c r="B168" t="s">
        <v>14</v>
      </c>
      <c r="C168" s="337">
        <v>854</v>
      </c>
      <c r="D168" s="337">
        <v>165</v>
      </c>
      <c r="E168" s="337">
        <v>252</v>
      </c>
      <c r="F168" s="337">
        <v>116</v>
      </c>
      <c r="G168" s="337">
        <v>20</v>
      </c>
      <c r="H168" s="337">
        <v>11</v>
      </c>
      <c r="I168" s="337">
        <v>0</v>
      </c>
      <c r="J168" s="337">
        <v>126</v>
      </c>
      <c r="K168" s="337">
        <v>164</v>
      </c>
      <c r="N168" t="s">
        <v>14</v>
      </c>
      <c r="O168" s="337">
        <v>854</v>
      </c>
      <c r="P168" s="337">
        <v>443</v>
      </c>
      <c r="Q168" s="337">
        <v>357</v>
      </c>
      <c r="R168" s="337">
        <v>0</v>
      </c>
      <c r="S168" s="337">
        <v>54</v>
      </c>
    </row>
    <row r="169" spans="1:19" x14ac:dyDescent="0.15">
      <c r="B169" t="s">
        <v>15</v>
      </c>
      <c r="C169" s="337">
        <v>1128</v>
      </c>
      <c r="D169" s="337">
        <v>142</v>
      </c>
      <c r="E169" s="337">
        <v>300</v>
      </c>
      <c r="F169" s="337">
        <v>98</v>
      </c>
      <c r="G169" s="337">
        <v>52</v>
      </c>
      <c r="H169" s="337">
        <v>7</v>
      </c>
      <c r="I169" s="337">
        <v>3</v>
      </c>
      <c r="J169" s="337">
        <v>159</v>
      </c>
      <c r="K169" s="337">
        <v>367</v>
      </c>
      <c r="N169" t="s">
        <v>15</v>
      </c>
      <c r="O169" s="337">
        <v>1128</v>
      </c>
      <c r="P169" s="337">
        <v>572</v>
      </c>
      <c r="Q169" s="337">
        <v>364</v>
      </c>
      <c r="R169" s="337">
        <v>16</v>
      </c>
      <c r="S169" s="337">
        <v>176</v>
      </c>
    </row>
    <row r="170" spans="1:19" x14ac:dyDescent="0.15">
      <c r="B170" t="s">
        <v>16</v>
      </c>
      <c r="C170" s="337">
        <v>1145</v>
      </c>
      <c r="D170" s="337">
        <v>140</v>
      </c>
      <c r="E170" s="337">
        <v>308</v>
      </c>
      <c r="F170" s="337">
        <v>88</v>
      </c>
      <c r="G170" s="337">
        <v>54</v>
      </c>
      <c r="H170" s="337">
        <v>2</v>
      </c>
      <c r="I170" s="337">
        <v>0</v>
      </c>
      <c r="J170" s="337">
        <v>88</v>
      </c>
      <c r="K170" s="337">
        <v>465</v>
      </c>
      <c r="N170" t="s">
        <v>16</v>
      </c>
      <c r="O170" s="337">
        <v>1145</v>
      </c>
      <c r="P170" s="337">
        <v>617</v>
      </c>
      <c r="Q170" s="337">
        <v>439</v>
      </c>
      <c r="R170" s="337">
        <v>2</v>
      </c>
      <c r="S170" s="337">
        <v>87</v>
      </c>
    </row>
    <row r="171" spans="1:19" x14ac:dyDescent="0.15">
      <c r="A171" t="s">
        <v>312</v>
      </c>
      <c r="B171" t="s">
        <v>17</v>
      </c>
      <c r="C171" s="337">
        <f t="shared" ref="C171:C191" si="7">SUM(D171:K171)</f>
        <v>1144</v>
      </c>
      <c r="D171" s="337">
        <v>240</v>
      </c>
      <c r="E171" s="337">
        <v>329</v>
      </c>
      <c r="F171" s="337">
        <v>11</v>
      </c>
      <c r="G171" s="337">
        <v>72</v>
      </c>
      <c r="H171" s="337">
        <v>16</v>
      </c>
      <c r="I171" s="337">
        <v>5</v>
      </c>
      <c r="J171" s="337">
        <v>192</v>
      </c>
      <c r="K171" s="337">
        <v>279</v>
      </c>
      <c r="M171" t="s">
        <v>312</v>
      </c>
      <c r="N171" t="s">
        <v>17</v>
      </c>
      <c r="O171" s="337">
        <f t="shared" ref="O171:O191" si="8">SUM(P171:S171)</f>
        <v>1144</v>
      </c>
      <c r="P171" s="337">
        <v>600</v>
      </c>
      <c r="Q171" s="337">
        <v>485</v>
      </c>
      <c r="R171" s="337">
        <v>1</v>
      </c>
      <c r="S171" s="337">
        <v>58</v>
      </c>
    </row>
    <row r="172" spans="1:19" x14ac:dyDescent="0.15">
      <c r="B172" t="s">
        <v>18</v>
      </c>
      <c r="C172" s="337">
        <f t="shared" si="7"/>
        <v>983</v>
      </c>
      <c r="D172" s="337">
        <v>241</v>
      </c>
      <c r="E172" s="337">
        <v>230</v>
      </c>
      <c r="F172" s="337">
        <v>15</v>
      </c>
      <c r="G172" s="337">
        <v>47</v>
      </c>
      <c r="H172" s="337">
        <v>20</v>
      </c>
      <c r="I172" s="337">
        <v>7</v>
      </c>
      <c r="J172" s="337">
        <v>107</v>
      </c>
      <c r="K172" s="337">
        <v>316</v>
      </c>
      <c r="N172" t="s">
        <v>18</v>
      </c>
      <c r="O172" s="337">
        <f t="shared" si="8"/>
        <v>983</v>
      </c>
      <c r="P172" s="337">
        <v>578</v>
      </c>
      <c r="Q172" s="337">
        <v>371</v>
      </c>
      <c r="R172" s="337">
        <v>9</v>
      </c>
      <c r="S172" s="337">
        <v>25</v>
      </c>
    </row>
    <row r="173" spans="1:19" x14ac:dyDescent="0.15">
      <c r="B173" t="s">
        <v>19</v>
      </c>
      <c r="C173" s="337">
        <f t="shared" si="7"/>
        <v>1506</v>
      </c>
      <c r="D173" s="337">
        <v>313</v>
      </c>
      <c r="E173" s="337">
        <v>329</v>
      </c>
      <c r="F173" s="337">
        <v>136</v>
      </c>
      <c r="G173" s="337">
        <v>104</v>
      </c>
      <c r="H173" s="337">
        <v>23</v>
      </c>
      <c r="I173" s="337">
        <v>9</v>
      </c>
      <c r="J173" s="337">
        <v>142</v>
      </c>
      <c r="K173" s="337">
        <v>450</v>
      </c>
      <c r="N173" t="s">
        <v>19</v>
      </c>
      <c r="O173" s="337">
        <f t="shared" si="8"/>
        <v>1506</v>
      </c>
      <c r="P173" s="337">
        <v>815</v>
      </c>
      <c r="Q173" s="337">
        <v>630</v>
      </c>
      <c r="R173" s="337">
        <v>1</v>
      </c>
      <c r="S173" s="337">
        <v>60</v>
      </c>
    </row>
    <row r="174" spans="1:19" x14ac:dyDescent="0.15">
      <c r="B174" t="s">
        <v>20</v>
      </c>
      <c r="C174" s="337">
        <f t="shared" si="7"/>
        <v>2034</v>
      </c>
      <c r="D174" s="337">
        <v>341</v>
      </c>
      <c r="E174" s="337">
        <v>322</v>
      </c>
      <c r="F174" s="337">
        <v>57</v>
      </c>
      <c r="G174" s="337">
        <v>96</v>
      </c>
      <c r="H174" s="337">
        <v>27</v>
      </c>
      <c r="I174" s="337">
        <v>3</v>
      </c>
      <c r="J174" s="337">
        <v>231</v>
      </c>
      <c r="K174" s="337">
        <v>957</v>
      </c>
      <c r="N174" t="s">
        <v>20</v>
      </c>
      <c r="O174" s="337">
        <f t="shared" si="8"/>
        <v>2034</v>
      </c>
      <c r="P174" s="337">
        <v>808</v>
      </c>
      <c r="Q174" s="337">
        <v>1181</v>
      </c>
      <c r="R174" s="337">
        <v>3</v>
      </c>
      <c r="S174" s="337">
        <v>42</v>
      </c>
    </row>
    <row r="175" spans="1:19" x14ac:dyDescent="0.15">
      <c r="B175" t="s">
        <v>21</v>
      </c>
      <c r="C175" s="337">
        <f t="shared" si="7"/>
        <v>1281</v>
      </c>
      <c r="D175" s="337">
        <v>233</v>
      </c>
      <c r="E175" s="337">
        <v>353</v>
      </c>
      <c r="F175" s="337">
        <v>36</v>
      </c>
      <c r="G175" s="337">
        <v>68</v>
      </c>
      <c r="H175" s="337">
        <v>35</v>
      </c>
      <c r="I175" s="337">
        <v>3</v>
      </c>
      <c r="J175" s="337">
        <v>165</v>
      </c>
      <c r="K175" s="337">
        <v>388</v>
      </c>
      <c r="N175" t="s">
        <v>21</v>
      </c>
      <c r="O175" s="337">
        <f t="shared" si="8"/>
        <v>1281</v>
      </c>
      <c r="P175" s="337">
        <v>695</v>
      </c>
      <c r="Q175" s="337">
        <v>343</v>
      </c>
      <c r="R175" s="337">
        <v>0</v>
      </c>
      <c r="S175" s="337">
        <v>243</v>
      </c>
    </row>
    <row r="176" spans="1:19" x14ac:dyDescent="0.15">
      <c r="B176" t="s">
        <v>22</v>
      </c>
      <c r="C176" s="337">
        <f t="shared" si="7"/>
        <v>1194</v>
      </c>
      <c r="D176" s="337">
        <v>167</v>
      </c>
      <c r="E176" s="337">
        <v>248</v>
      </c>
      <c r="F176" s="337">
        <v>100</v>
      </c>
      <c r="G176" s="337">
        <v>102</v>
      </c>
      <c r="H176" s="337">
        <v>23</v>
      </c>
      <c r="I176" s="337">
        <v>7</v>
      </c>
      <c r="J176" s="337">
        <v>217</v>
      </c>
      <c r="K176" s="337">
        <v>330</v>
      </c>
      <c r="N176" t="s">
        <v>22</v>
      </c>
      <c r="O176" s="337">
        <f t="shared" si="8"/>
        <v>1194</v>
      </c>
      <c r="P176" s="337">
        <v>690</v>
      </c>
      <c r="Q176" s="337">
        <v>439</v>
      </c>
      <c r="R176" s="337">
        <v>3</v>
      </c>
      <c r="S176" s="337">
        <v>62</v>
      </c>
    </row>
    <row r="177" spans="1:20" x14ac:dyDescent="0.15">
      <c r="B177" t="s">
        <v>23</v>
      </c>
      <c r="C177" s="337">
        <f t="shared" si="7"/>
        <v>1176</v>
      </c>
      <c r="D177" s="337">
        <v>272</v>
      </c>
      <c r="E177" s="337">
        <v>260</v>
      </c>
      <c r="F177" s="337">
        <v>84</v>
      </c>
      <c r="G177" s="337">
        <v>81</v>
      </c>
      <c r="H177" s="337">
        <v>20</v>
      </c>
      <c r="I177" s="337">
        <v>11</v>
      </c>
      <c r="J177" s="337">
        <v>146</v>
      </c>
      <c r="K177" s="337">
        <v>302</v>
      </c>
      <c r="N177" t="s">
        <v>23</v>
      </c>
      <c r="O177" s="337">
        <f t="shared" si="8"/>
        <v>1176</v>
      </c>
      <c r="P177" s="337">
        <v>678</v>
      </c>
      <c r="Q177" s="337">
        <v>446</v>
      </c>
      <c r="R177" s="337">
        <v>2</v>
      </c>
      <c r="S177" s="337">
        <v>50</v>
      </c>
    </row>
    <row r="178" spans="1:20" x14ac:dyDescent="0.15">
      <c r="B178" t="s">
        <v>24</v>
      </c>
      <c r="C178" s="337">
        <f t="shared" si="7"/>
        <v>1356</v>
      </c>
      <c r="D178" s="337">
        <v>299</v>
      </c>
      <c r="E178" s="337">
        <v>295</v>
      </c>
      <c r="F178" s="337">
        <v>136</v>
      </c>
      <c r="G178" s="337">
        <v>66</v>
      </c>
      <c r="H178" s="337">
        <v>14</v>
      </c>
      <c r="I178" s="337">
        <v>11</v>
      </c>
      <c r="J178" s="337">
        <v>184</v>
      </c>
      <c r="K178" s="337">
        <v>351</v>
      </c>
      <c r="N178" t="s">
        <v>24</v>
      </c>
      <c r="O178" s="337">
        <f t="shared" si="8"/>
        <v>1356</v>
      </c>
      <c r="P178" s="337">
        <v>795</v>
      </c>
      <c r="Q178" s="337">
        <v>479</v>
      </c>
      <c r="R178" s="337">
        <v>3</v>
      </c>
      <c r="S178" s="337">
        <v>79</v>
      </c>
    </row>
    <row r="179" spans="1:20" x14ac:dyDescent="0.15">
      <c r="B179" s="340" t="s">
        <v>25</v>
      </c>
      <c r="C179" s="339">
        <f t="shared" si="7"/>
        <v>1432</v>
      </c>
      <c r="D179" s="339">
        <v>446</v>
      </c>
      <c r="E179" s="339">
        <v>350</v>
      </c>
      <c r="F179" s="339">
        <v>108</v>
      </c>
      <c r="G179" s="339">
        <v>86</v>
      </c>
      <c r="H179" s="339">
        <v>24</v>
      </c>
      <c r="I179" s="339">
        <v>2</v>
      </c>
      <c r="J179" s="339">
        <v>177</v>
      </c>
      <c r="K179" s="339">
        <v>239</v>
      </c>
      <c r="L179" s="340"/>
      <c r="M179" s="340"/>
      <c r="N179" s="340" t="s">
        <v>25</v>
      </c>
      <c r="O179" s="339">
        <f t="shared" si="8"/>
        <v>1432</v>
      </c>
      <c r="P179" s="337">
        <v>759</v>
      </c>
      <c r="Q179" s="337">
        <v>599</v>
      </c>
      <c r="R179" s="337">
        <v>4</v>
      </c>
      <c r="S179" s="337">
        <v>70</v>
      </c>
    </row>
    <row r="180" spans="1:20" x14ac:dyDescent="0.15">
      <c r="B180" s="340" t="s">
        <v>14</v>
      </c>
      <c r="C180" s="339">
        <f t="shared" si="7"/>
        <v>1014</v>
      </c>
      <c r="D180" s="339">
        <v>307</v>
      </c>
      <c r="E180" s="339">
        <v>237</v>
      </c>
      <c r="F180" s="339">
        <v>59</v>
      </c>
      <c r="G180" s="339">
        <v>45</v>
      </c>
      <c r="H180" s="339">
        <v>16</v>
      </c>
      <c r="I180" s="339">
        <v>1</v>
      </c>
      <c r="J180" s="339">
        <v>77</v>
      </c>
      <c r="K180" s="339">
        <v>272</v>
      </c>
      <c r="L180" s="340"/>
      <c r="M180" s="340"/>
      <c r="N180" s="340" t="s">
        <v>14</v>
      </c>
      <c r="O180" s="339">
        <f t="shared" si="8"/>
        <v>1014</v>
      </c>
      <c r="P180" s="337">
        <v>605</v>
      </c>
      <c r="Q180" s="337">
        <v>358</v>
      </c>
      <c r="R180" s="337">
        <v>2</v>
      </c>
      <c r="S180" s="337">
        <v>49</v>
      </c>
    </row>
    <row r="181" spans="1:20" x14ac:dyDescent="0.15">
      <c r="B181" s="340" t="s">
        <v>15</v>
      </c>
      <c r="C181" s="339">
        <f t="shared" si="7"/>
        <v>1631</v>
      </c>
      <c r="D181" s="339">
        <v>313</v>
      </c>
      <c r="E181" s="339">
        <v>460</v>
      </c>
      <c r="F181" s="339">
        <v>62</v>
      </c>
      <c r="G181" s="339">
        <v>90</v>
      </c>
      <c r="H181" s="339">
        <v>12</v>
      </c>
      <c r="I181" s="339">
        <v>0</v>
      </c>
      <c r="J181" s="339">
        <v>116</v>
      </c>
      <c r="K181" s="339">
        <v>578</v>
      </c>
      <c r="L181" s="340"/>
      <c r="M181" s="340"/>
      <c r="N181" s="340" t="s">
        <v>15</v>
      </c>
      <c r="O181" s="339">
        <f t="shared" si="8"/>
        <v>1631</v>
      </c>
      <c r="P181" s="337">
        <v>659</v>
      </c>
      <c r="Q181" s="337">
        <v>874</v>
      </c>
      <c r="R181" s="337">
        <v>8</v>
      </c>
      <c r="S181" s="337">
        <v>90</v>
      </c>
    </row>
    <row r="182" spans="1:20" x14ac:dyDescent="0.15">
      <c r="B182" s="340" t="s">
        <v>16</v>
      </c>
      <c r="C182" s="339">
        <f t="shared" si="7"/>
        <v>1203</v>
      </c>
      <c r="D182" s="339">
        <v>301</v>
      </c>
      <c r="E182" s="339">
        <v>222</v>
      </c>
      <c r="F182" s="339">
        <v>79</v>
      </c>
      <c r="G182" s="339">
        <v>24</v>
      </c>
      <c r="H182" s="339">
        <v>11</v>
      </c>
      <c r="I182" s="339">
        <v>0</v>
      </c>
      <c r="J182" s="339">
        <v>196</v>
      </c>
      <c r="K182" s="339">
        <v>370</v>
      </c>
      <c r="L182" s="340"/>
      <c r="M182" s="340"/>
      <c r="N182" s="340" t="s">
        <v>337</v>
      </c>
      <c r="O182" s="339">
        <f t="shared" si="8"/>
        <v>1203</v>
      </c>
      <c r="P182" s="337">
        <v>587</v>
      </c>
      <c r="Q182" s="337">
        <v>547</v>
      </c>
      <c r="R182" s="337">
        <v>4</v>
      </c>
      <c r="S182" s="337">
        <v>65</v>
      </c>
    </row>
    <row r="183" spans="1:20" x14ac:dyDescent="0.15">
      <c r="A183" t="s">
        <v>338</v>
      </c>
      <c r="B183" s="340" t="s">
        <v>17</v>
      </c>
      <c r="C183" s="339">
        <f t="shared" si="7"/>
        <v>927</v>
      </c>
      <c r="D183" s="338">
        <v>194</v>
      </c>
      <c r="E183" s="338">
        <v>175</v>
      </c>
      <c r="F183" s="338">
        <v>89</v>
      </c>
      <c r="G183" s="338">
        <v>45</v>
      </c>
      <c r="H183" s="338">
        <v>31</v>
      </c>
      <c r="I183" s="339">
        <v>4</v>
      </c>
      <c r="J183" s="339">
        <v>209</v>
      </c>
      <c r="K183" s="339">
        <v>180</v>
      </c>
      <c r="L183" s="340"/>
      <c r="M183" s="340" t="s">
        <v>338</v>
      </c>
      <c r="N183" s="340" t="s">
        <v>298</v>
      </c>
      <c r="O183" s="339">
        <f t="shared" si="8"/>
        <v>927</v>
      </c>
      <c r="P183" s="337">
        <v>548</v>
      </c>
      <c r="Q183" s="337">
        <v>310</v>
      </c>
      <c r="R183" s="337">
        <v>4</v>
      </c>
      <c r="S183" s="337">
        <v>65</v>
      </c>
    </row>
    <row r="184" spans="1:20" x14ac:dyDescent="0.15">
      <c r="B184" s="340" t="s">
        <v>18</v>
      </c>
      <c r="C184" s="339">
        <f t="shared" si="7"/>
        <v>1148</v>
      </c>
      <c r="D184" s="338">
        <v>341</v>
      </c>
      <c r="E184" s="338">
        <v>200</v>
      </c>
      <c r="F184" s="338">
        <v>63</v>
      </c>
      <c r="G184" s="338">
        <v>62</v>
      </c>
      <c r="H184" s="338">
        <v>22</v>
      </c>
      <c r="I184" s="339">
        <v>7</v>
      </c>
      <c r="J184" s="339">
        <v>151</v>
      </c>
      <c r="K184" s="339">
        <v>302</v>
      </c>
      <c r="L184" s="340"/>
      <c r="M184" s="340"/>
      <c r="N184" s="340" t="s">
        <v>18</v>
      </c>
      <c r="O184" s="339">
        <f t="shared" si="8"/>
        <v>1148</v>
      </c>
      <c r="P184" s="337">
        <v>627</v>
      </c>
      <c r="Q184" s="337">
        <v>370</v>
      </c>
      <c r="R184" s="337">
        <v>27</v>
      </c>
      <c r="S184" s="337">
        <v>124</v>
      </c>
    </row>
    <row r="185" spans="1:20" x14ac:dyDescent="0.15">
      <c r="B185" s="340" t="s">
        <v>19</v>
      </c>
      <c r="C185" s="339">
        <f t="shared" si="7"/>
        <v>1477</v>
      </c>
      <c r="D185" s="338">
        <v>275</v>
      </c>
      <c r="E185" s="338">
        <v>396</v>
      </c>
      <c r="F185" s="338">
        <v>83</v>
      </c>
      <c r="G185" s="338">
        <v>98</v>
      </c>
      <c r="H185" s="338">
        <v>25</v>
      </c>
      <c r="I185" s="339">
        <v>8</v>
      </c>
      <c r="J185" s="339">
        <v>189</v>
      </c>
      <c r="K185" s="339">
        <v>403</v>
      </c>
      <c r="L185" s="340"/>
      <c r="M185" s="340"/>
      <c r="N185" s="340" t="s">
        <v>19</v>
      </c>
      <c r="O185" s="339">
        <f t="shared" si="8"/>
        <v>1477</v>
      </c>
      <c r="P185" s="337">
        <v>762</v>
      </c>
      <c r="Q185" s="337">
        <v>531</v>
      </c>
      <c r="R185" s="337">
        <v>2</v>
      </c>
      <c r="S185" s="337">
        <v>182</v>
      </c>
    </row>
    <row r="186" spans="1:20" x14ac:dyDescent="0.15">
      <c r="B186" s="340" t="s">
        <v>20</v>
      </c>
      <c r="C186" s="339">
        <f t="shared" si="7"/>
        <v>1647</v>
      </c>
      <c r="D186" s="338">
        <v>228</v>
      </c>
      <c r="E186" s="338">
        <v>469</v>
      </c>
      <c r="F186" s="338">
        <v>69</v>
      </c>
      <c r="G186" s="338">
        <v>127</v>
      </c>
      <c r="H186" s="338">
        <v>27</v>
      </c>
      <c r="I186" s="339">
        <v>7</v>
      </c>
      <c r="J186" s="339">
        <v>344</v>
      </c>
      <c r="K186" s="339">
        <v>376</v>
      </c>
      <c r="L186" s="340"/>
      <c r="M186" s="340"/>
      <c r="N186" s="340" t="s">
        <v>20</v>
      </c>
      <c r="O186" s="339">
        <f t="shared" si="8"/>
        <v>1647</v>
      </c>
      <c r="P186" s="337">
        <v>573</v>
      </c>
      <c r="Q186" s="337">
        <v>898</v>
      </c>
      <c r="R186" s="337">
        <v>4</v>
      </c>
      <c r="S186" s="337">
        <v>172</v>
      </c>
    </row>
    <row r="187" spans="1:20" x14ac:dyDescent="0.15">
      <c r="B187" s="340" t="s">
        <v>21</v>
      </c>
      <c r="C187" s="339">
        <f t="shared" si="7"/>
        <v>1100</v>
      </c>
      <c r="D187" s="338">
        <v>165</v>
      </c>
      <c r="E187" s="338">
        <v>394</v>
      </c>
      <c r="F187" s="338">
        <v>64</v>
      </c>
      <c r="G187" s="338">
        <v>88</v>
      </c>
      <c r="H187" s="338">
        <v>13</v>
      </c>
      <c r="I187" s="339">
        <v>7</v>
      </c>
      <c r="J187" s="339">
        <v>112</v>
      </c>
      <c r="K187" s="339">
        <v>257</v>
      </c>
      <c r="L187" s="340"/>
      <c r="M187" s="340"/>
      <c r="N187" s="340" t="s">
        <v>21</v>
      </c>
      <c r="O187" s="339">
        <f t="shared" si="8"/>
        <v>1100</v>
      </c>
      <c r="P187" s="337">
        <v>583</v>
      </c>
      <c r="Q187" s="337">
        <v>398</v>
      </c>
      <c r="R187" s="337">
        <v>3</v>
      </c>
      <c r="S187" s="337">
        <v>116</v>
      </c>
    </row>
    <row r="188" spans="1:20" x14ac:dyDescent="0.15">
      <c r="B188" s="340" t="s">
        <v>22</v>
      </c>
      <c r="C188" s="339">
        <f t="shared" si="7"/>
        <v>1050</v>
      </c>
      <c r="D188" s="338">
        <v>280</v>
      </c>
      <c r="E188" s="338">
        <v>305</v>
      </c>
      <c r="F188" s="338">
        <v>58</v>
      </c>
      <c r="G188" s="338">
        <v>61</v>
      </c>
      <c r="H188" s="338">
        <v>21</v>
      </c>
      <c r="I188" s="339">
        <v>5</v>
      </c>
      <c r="J188" s="339">
        <v>113</v>
      </c>
      <c r="K188" s="339">
        <v>207</v>
      </c>
      <c r="L188" s="341"/>
      <c r="M188" s="340"/>
      <c r="N188" s="340" t="s">
        <v>22</v>
      </c>
      <c r="O188" s="339">
        <f t="shared" si="8"/>
        <v>1050</v>
      </c>
      <c r="P188" s="337">
        <v>608</v>
      </c>
      <c r="Q188" s="337">
        <v>349</v>
      </c>
      <c r="R188" s="337">
        <v>9</v>
      </c>
      <c r="S188" s="337">
        <v>84</v>
      </c>
      <c r="T188" s="271"/>
    </row>
    <row r="189" spans="1:20" x14ac:dyDescent="0.15">
      <c r="B189" s="340" t="s">
        <v>23</v>
      </c>
      <c r="C189" s="339">
        <f t="shared" si="7"/>
        <v>1178</v>
      </c>
      <c r="D189" s="338">
        <v>212</v>
      </c>
      <c r="E189" s="338">
        <v>215</v>
      </c>
      <c r="F189" s="338">
        <v>76</v>
      </c>
      <c r="G189" s="338">
        <v>72</v>
      </c>
      <c r="H189" s="338">
        <v>31</v>
      </c>
      <c r="I189" s="339">
        <v>3</v>
      </c>
      <c r="J189" s="339">
        <v>237</v>
      </c>
      <c r="K189" s="339">
        <v>332</v>
      </c>
      <c r="L189" s="340"/>
      <c r="M189" s="340"/>
      <c r="N189" s="340" t="s">
        <v>23</v>
      </c>
      <c r="O189" s="339">
        <f t="shared" si="8"/>
        <v>1178</v>
      </c>
      <c r="P189" s="337">
        <v>554</v>
      </c>
      <c r="Q189" s="337">
        <v>556</v>
      </c>
      <c r="R189" s="337">
        <v>6</v>
      </c>
      <c r="S189" s="337">
        <v>62</v>
      </c>
    </row>
    <row r="190" spans="1:20" x14ac:dyDescent="0.15">
      <c r="B190" s="340" t="s">
        <v>24</v>
      </c>
      <c r="C190" s="339">
        <f t="shared" si="7"/>
        <v>1342</v>
      </c>
      <c r="D190" s="338">
        <v>314</v>
      </c>
      <c r="E190" s="338">
        <v>357</v>
      </c>
      <c r="F190" s="338">
        <v>103</v>
      </c>
      <c r="G190" s="338">
        <v>42</v>
      </c>
      <c r="H190" s="338">
        <v>13</v>
      </c>
      <c r="I190" s="339">
        <v>5</v>
      </c>
      <c r="J190" s="339">
        <v>149</v>
      </c>
      <c r="K190" s="339">
        <v>359</v>
      </c>
      <c r="L190" s="340"/>
      <c r="M190" s="340"/>
      <c r="N190" s="340" t="s">
        <v>24</v>
      </c>
      <c r="O190" s="339">
        <f t="shared" si="8"/>
        <v>1342</v>
      </c>
      <c r="P190" s="337">
        <v>741</v>
      </c>
      <c r="Q190" s="337">
        <v>491</v>
      </c>
      <c r="R190" s="337">
        <v>12</v>
      </c>
      <c r="S190" s="337">
        <v>98</v>
      </c>
    </row>
    <row r="191" spans="1:20" x14ac:dyDescent="0.15">
      <c r="B191" s="340" t="s">
        <v>25</v>
      </c>
      <c r="C191" s="339">
        <f t="shared" si="7"/>
        <v>1448</v>
      </c>
      <c r="D191" s="338">
        <v>228</v>
      </c>
      <c r="E191" s="338">
        <v>537</v>
      </c>
      <c r="F191" s="338">
        <v>96</v>
      </c>
      <c r="G191" s="338">
        <v>65</v>
      </c>
      <c r="H191" s="338">
        <v>23</v>
      </c>
      <c r="I191" s="339">
        <v>3</v>
      </c>
      <c r="J191" s="339">
        <v>199</v>
      </c>
      <c r="K191" s="339">
        <v>297</v>
      </c>
      <c r="L191" s="340"/>
      <c r="M191" s="340"/>
      <c r="N191" s="340" t="s">
        <v>25</v>
      </c>
      <c r="O191" s="339">
        <f t="shared" si="8"/>
        <v>1448</v>
      </c>
      <c r="P191" s="337">
        <v>680</v>
      </c>
      <c r="Q191" s="337">
        <v>670</v>
      </c>
      <c r="R191" s="337">
        <v>12</v>
      </c>
      <c r="S191" s="337">
        <v>86</v>
      </c>
    </row>
    <row r="192" spans="1:20" x14ac:dyDescent="0.15">
      <c r="B192" s="340" t="s">
        <v>14</v>
      </c>
      <c r="C192" s="339">
        <f>SUM(D192:K192)</f>
        <v>826</v>
      </c>
      <c r="D192" s="339">
        <f>D77</f>
        <v>235</v>
      </c>
      <c r="E192" s="339">
        <f>D84</f>
        <v>138</v>
      </c>
      <c r="F192" s="339">
        <f>D88</f>
        <v>46</v>
      </c>
      <c r="G192" s="339">
        <f>D92</f>
        <v>34</v>
      </c>
      <c r="H192" s="339">
        <f>D95</f>
        <v>6</v>
      </c>
      <c r="I192" s="339">
        <f>D96</f>
        <v>0</v>
      </c>
      <c r="J192" s="339">
        <f>D101</f>
        <v>133</v>
      </c>
      <c r="K192" s="339">
        <f>D102</f>
        <v>234</v>
      </c>
      <c r="L192" s="340"/>
      <c r="M192" s="340"/>
      <c r="N192" s="340" t="s">
        <v>262</v>
      </c>
      <c r="O192" s="339">
        <f>SUM(P192:S192)</f>
        <v>826</v>
      </c>
      <c r="P192" s="337">
        <v>437</v>
      </c>
      <c r="Q192" s="337">
        <v>346</v>
      </c>
      <c r="R192" s="337">
        <v>2</v>
      </c>
      <c r="S192" s="337">
        <v>41</v>
      </c>
    </row>
    <row r="193" spans="1:19" x14ac:dyDescent="0.15">
      <c r="B193" s="340" t="s">
        <v>15</v>
      </c>
      <c r="C193" s="339">
        <f>D193+E193+F193+G193+H193+I193+J193+K193</f>
        <v>1131</v>
      </c>
      <c r="D193" s="339">
        <f>E77</f>
        <v>330</v>
      </c>
      <c r="E193" s="339">
        <f>E84</f>
        <v>292</v>
      </c>
      <c r="F193" s="339">
        <f>E88</f>
        <v>43</v>
      </c>
      <c r="G193" s="339">
        <v>36</v>
      </c>
      <c r="H193" s="339">
        <f>E95</f>
        <v>7</v>
      </c>
      <c r="I193" s="339">
        <f>E96</f>
        <v>4</v>
      </c>
      <c r="J193" s="339">
        <f>E101</f>
        <v>174</v>
      </c>
      <c r="K193" s="339">
        <f>E102</f>
        <v>245</v>
      </c>
      <c r="L193" s="340"/>
      <c r="M193" s="340"/>
      <c r="N193" s="340" t="s">
        <v>15</v>
      </c>
      <c r="O193" s="339">
        <f>P193+Q193+R193+S193</f>
        <v>1131</v>
      </c>
      <c r="P193" s="337">
        <v>600</v>
      </c>
      <c r="Q193" s="337">
        <v>446</v>
      </c>
      <c r="R193" s="337">
        <v>3</v>
      </c>
      <c r="S193" s="337">
        <v>82</v>
      </c>
    </row>
    <row r="194" spans="1:19" x14ac:dyDescent="0.15">
      <c r="B194" t="s">
        <v>16</v>
      </c>
      <c r="C194" s="337">
        <f>D194+E194+F194+G194+H194+I194+J194+K194</f>
        <v>947</v>
      </c>
      <c r="D194" s="337">
        <f>F77</f>
        <v>172</v>
      </c>
      <c r="E194" s="337">
        <f>F84</f>
        <v>404</v>
      </c>
      <c r="F194" s="337">
        <f>F88</f>
        <v>45</v>
      </c>
      <c r="G194" s="337">
        <f>F92</f>
        <v>38</v>
      </c>
      <c r="H194" s="337">
        <f>F95</f>
        <v>9</v>
      </c>
      <c r="I194" s="337">
        <f>F96</f>
        <v>2</v>
      </c>
      <c r="J194" s="337">
        <f>F101</f>
        <v>129</v>
      </c>
      <c r="K194" s="337">
        <f>F102</f>
        <v>148</v>
      </c>
      <c r="N194" s="312" t="s">
        <v>337</v>
      </c>
      <c r="O194" s="337">
        <f>P194+Q194+R194+S194</f>
        <v>947</v>
      </c>
      <c r="P194" s="337">
        <v>486</v>
      </c>
      <c r="Q194" s="337">
        <v>348</v>
      </c>
      <c r="R194" s="337">
        <v>5</v>
      </c>
      <c r="S194" s="337">
        <v>108</v>
      </c>
    </row>
    <row r="195" spans="1:19" x14ac:dyDescent="0.15">
      <c r="A195" t="s">
        <v>357</v>
      </c>
      <c r="B195" t="s">
        <v>358</v>
      </c>
      <c r="C195" s="337">
        <v>1245</v>
      </c>
      <c r="D195" s="337">
        <f>G77</f>
        <v>184</v>
      </c>
      <c r="E195" s="337">
        <f>G84</f>
        <v>97</v>
      </c>
      <c r="F195" s="337">
        <f>G88</f>
        <v>115</v>
      </c>
      <c r="G195" s="337">
        <f>G92</f>
        <v>39</v>
      </c>
      <c r="H195" s="337">
        <f>G95</f>
        <v>8</v>
      </c>
      <c r="I195" s="337">
        <f>G96</f>
        <v>3</v>
      </c>
      <c r="J195" s="337">
        <f>G101</f>
        <v>462</v>
      </c>
      <c r="K195" s="337">
        <f>G102</f>
        <v>337</v>
      </c>
      <c r="M195" t="s">
        <v>339</v>
      </c>
      <c r="N195" s="312" t="s">
        <v>298</v>
      </c>
      <c r="O195" s="337">
        <f>SUM(P195:S195)</f>
        <v>1245</v>
      </c>
      <c r="P195" s="337">
        <f>'１ページ'!I45</f>
        <v>510</v>
      </c>
      <c r="Q195" s="337">
        <f>'１ページ'!I46</f>
        <v>596</v>
      </c>
      <c r="R195" s="337">
        <f>'１ページ'!I47</f>
        <v>3</v>
      </c>
      <c r="S195" s="337">
        <f>'１ページ'!I48</f>
        <v>136</v>
      </c>
    </row>
    <row r="196" spans="1:19" x14ac:dyDescent="0.15">
      <c r="B196" t="s">
        <v>364</v>
      </c>
      <c r="C196" s="337">
        <f t="shared" ref="C196:C201" si="9">SUM(D196:K196)</f>
        <v>1446</v>
      </c>
      <c r="D196" s="337">
        <f>H77</f>
        <v>303</v>
      </c>
      <c r="E196" s="337">
        <f>H84</f>
        <v>600</v>
      </c>
      <c r="F196" s="337">
        <f>H88</f>
        <v>61</v>
      </c>
      <c r="G196" s="337">
        <f>H92</f>
        <v>75</v>
      </c>
      <c r="H196" s="337">
        <f>H95</f>
        <v>30</v>
      </c>
      <c r="I196" s="337">
        <f>H96</f>
        <v>5</v>
      </c>
      <c r="J196" s="337">
        <f>H101</f>
        <v>150</v>
      </c>
      <c r="K196" s="337">
        <f>H102</f>
        <v>222</v>
      </c>
      <c r="N196" s="312" t="s">
        <v>18</v>
      </c>
      <c r="O196" s="337">
        <f>SUM(P196:S196)</f>
        <v>1446</v>
      </c>
      <c r="P196" s="337">
        <v>647</v>
      </c>
      <c r="Q196" s="337">
        <v>569</v>
      </c>
      <c r="R196" s="337">
        <v>5</v>
      </c>
      <c r="S196" s="337">
        <v>225</v>
      </c>
    </row>
    <row r="197" spans="1:19" x14ac:dyDescent="0.15">
      <c r="B197" t="s">
        <v>365</v>
      </c>
      <c r="C197" s="337">
        <f t="shared" si="9"/>
        <v>1658</v>
      </c>
      <c r="D197" s="337">
        <f>I77</f>
        <v>416</v>
      </c>
      <c r="E197" s="337">
        <f>I84</f>
        <v>618</v>
      </c>
      <c r="F197" s="337">
        <f>I88</f>
        <v>89</v>
      </c>
      <c r="G197" s="337">
        <f>I92</f>
        <v>65</v>
      </c>
      <c r="H197" s="337">
        <f>I95</f>
        <v>42</v>
      </c>
      <c r="I197" s="337">
        <f>I96</f>
        <v>4</v>
      </c>
      <c r="J197" s="337">
        <f>I101</f>
        <v>242</v>
      </c>
      <c r="K197" s="337">
        <f>I102</f>
        <v>182</v>
      </c>
      <c r="N197" s="312" t="s">
        <v>19</v>
      </c>
      <c r="O197" s="337">
        <f>SUM(P197:S197)</f>
        <v>1658</v>
      </c>
      <c r="P197" s="337">
        <v>826</v>
      </c>
      <c r="Q197" s="337">
        <v>690</v>
      </c>
      <c r="R197" s="337">
        <v>2</v>
      </c>
      <c r="S197" s="337">
        <v>140</v>
      </c>
    </row>
    <row r="198" spans="1:19" x14ac:dyDescent="0.15">
      <c r="B198" t="s">
        <v>368</v>
      </c>
      <c r="C198" s="337">
        <f t="shared" si="9"/>
        <v>1410</v>
      </c>
      <c r="D198" s="337">
        <f>J77</f>
        <v>294</v>
      </c>
      <c r="E198" s="337">
        <f>J84</f>
        <v>269</v>
      </c>
      <c r="F198" s="337">
        <f>J88</f>
        <v>116</v>
      </c>
      <c r="G198" s="337">
        <f>J92</f>
        <v>59</v>
      </c>
      <c r="H198" s="337">
        <f>J95</f>
        <v>47</v>
      </c>
      <c r="I198" s="337">
        <f>J96</f>
        <v>13</v>
      </c>
      <c r="J198" s="337">
        <f>J101</f>
        <v>390</v>
      </c>
      <c r="K198" s="337">
        <f>J102</f>
        <v>222</v>
      </c>
      <c r="N198" s="312" t="s">
        <v>20</v>
      </c>
      <c r="O198" s="337">
        <f>SUM(P198:S198)</f>
        <v>1410</v>
      </c>
      <c r="P198" s="337">
        <v>675</v>
      </c>
      <c r="Q198" s="337">
        <v>658</v>
      </c>
      <c r="R198" s="337">
        <v>1</v>
      </c>
      <c r="S198" s="337">
        <v>76</v>
      </c>
    </row>
    <row r="199" spans="1:19" x14ac:dyDescent="0.15">
      <c r="B199" t="s">
        <v>369</v>
      </c>
      <c r="C199" s="337">
        <f t="shared" si="9"/>
        <v>1321</v>
      </c>
      <c r="D199" s="337">
        <f>K77</f>
        <v>216</v>
      </c>
      <c r="E199" s="337">
        <f>K84</f>
        <v>345</v>
      </c>
      <c r="F199" s="337">
        <f>K88</f>
        <v>74</v>
      </c>
      <c r="G199" s="337">
        <f>K92</f>
        <v>94</v>
      </c>
      <c r="H199" s="337">
        <f>K95</f>
        <v>16</v>
      </c>
      <c r="I199" s="337">
        <f>K96</f>
        <v>17</v>
      </c>
      <c r="J199" s="337">
        <f>K101</f>
        <v>181</v>
      </c>
      <c r="K199" s="337">
        <f>K102</f>
        <v>378</v>
      </c>
      <c r="N199" s="312" t="s">
        <v>21</v>
      </c>
      <c r="O199" s="337">
        <f>SUM(P199:S199)</f>
        <v>1321</v>
      </c>
      <c r="P199" s="337">
        <v>627</v>
      </c>
      <c r="Q199" s="337">
        <v>576</v>
      </c>
      <c r="R199" s="337">
        <v>3</v>
      </c>
      <c r="S199" s="337">
        <v>115</v>
      </c>
    </row>
    <row r="200" spans="1:19" x14ac:dyDescent="0.15">
      <c r="B200" s="312" t="s">
        <v>22</v>
      </c>
      <c r="C200" s="337">
        <f t="shared" si="9"/>
        <v>1401</v>
      </c>
      <c r="D200" s="337">
        <f>L77</f>
        <v>294</v>
      </c>
      <c r="E200" s="337">
        <f>L84</f>
        <v>376</v>
      </c>
      <c r="F200" s="337">
        <f>L88</f>
        <v>66</v>
      </c>
      <c r="G200" s="337">
        <f>L92</f>
        <v>60</v>
      </c>
      <c r="H200" s="337">
        <f>L95</f>
        <v>17</v>
      </c>
      <c r="I200" s="337">
        <f>L96</f>
        <v>4</v>
      </c>
      <c r="J200" s="337">
        <f>L101</f>
        <v>275</v>
      </c>
      <c r="K200" s="337">
        <f>L102</f>
        <v>309</v>
      </c>
      <c r="N200" s="312" t="s">
        <v>22</v>
      </c>
      <c r="O200" s="337">
        <v>1401</v>
      </c>
      <c r="P200" s="337">
        <v>637</v>
      </c>
      <c r="Q200" s="337">
        <v>642</v>
      </c>
      <c r="R200" s="337">
        <v>4</v>
      </c>
      <c r="S200" s="337">
        <v>118</v>
      </c>
    </row>
    <row r="201" spans="1:19" x14ac:dyDescent="0.15">
      <c r="B201" s="312" t="s">
        <v>23</v>
      </c>
      <c r="C201" s="337">
        <f t="shared" si="9"/>
        <v>1454</v>
      </c>
      <c r="D201" s="337">
        <f>M77</f>
        <v>234</v>
      </c>
      <c r="E201" s="337">
        <f>M84</f>
        <v>364</v>
      </c>
      <c r="F201" s="337">
        <f>M88</f>
        <v>106</v>
      </c>
      <c r="G201" s="337">
        <f>M92</f>
        <v>105</v>
      </c>
      <c r="H201" s="337">
        <f>M95</f>
        <v>14</v>
      </c>
      <c r="I201" s="337">
        <f>M96</f>
        <v>4</v>
      </c>
      <c r="J201" s="337">
        <f>M101</f>
        <v>417</v>
      </c>
      <c r="K201" s="337">
        <f>M102</f>
        <v>210</v>
      </c>
      <c r="N201" s="312" t="s">
        <v>23</v>
      </c>
      <c r="O201" s="337">
        <f>SUM(P201:S201)</f>
        <v>1454</v>
      </c>
      <c r="P201" s="337">
        <v>569</v>
      </c>
      <c r="Q201" s="337">
        <v>729</v>
      </c>
      <c r="R201" s="337">
        <v>5</v>
      </c>
      <c r="S201" s="337">
        <v>151</v>
      </c>
    </row>
    <row r="202" spans="1:19" x14ac:dyDescent="0.15">
      <c r="B202" s="312" t="s">
        <v>24</v>
      </c>
      <c r="C202" s="337">
        <f>SUM(D202:K202)</f>
        <v>1231</v>
      </c>
      <c r="D202" s="337">
        <f>N77</f>
        <v>228</v>
      </c>
      <c r="E202" s="337">
        <f>N84</f>
        <v>366</v>
      </c>
      <c r="F202" s="337">
        <f>N88</f>
        <v>109</v>
      </c>
      <c r="G202" s="337">
        <f>N92</f>
        <v>59</v>
      </c>
      <c r="H202" s="337">
        <f>N95</f>
        <v>16</v>
      </c>
      <c r="I202" s="337">
        <f>N96</f>
        <v>5</v>
      </c>
      <c r="J202" s="337">
        <f>N101</f>
        <v>210</v>
      </c>
      <c r="K202" s="337">
        <f>N102</f>
        <v>238</v>
      </c>
      <c r="N202" s="312" t="s">
        <v>24</v>
      </c>
      <c r="O202" s="337">
        <f>SUM(P202:S202)</f>
        <v>1231</v>
      </c>
      <c r="P202" s="337">
        <v>607</v>
      </c>
      <c r="Q202" s="337">
        <v>445</v>
      </c>
      <c r="R202" s="337">
        <v>51</v>
      </c>
      <c r="S202" s="337">
        <v>128</v>
      </c>
    </row>
    <row r="203" spans="1:19" x14ac:dyDescent="0.15">
      <c r="B203" s="312" t="s">
        <v>25</v>
      </c>
      <c r="C203" s="337">
        <f>SUM(D203:K203)</f>
        <v>1498</v>
      </c>
      <c r="D203" s="337">
        <f>O77</f>
        <v>448</v>
      </c>
      <c r="E203" s="337">
        <f>O84</f>
        <v>383</v>
      </c>
      <c r="F203" s="337">
        <f>O88</f>
        <v>42</v>
      </c>
      <c r="G203" s="337">
        <f>O92</f>
        <v>63</v>
      </c>
      <c r="H203" s="337">
        <f>O95</f>
        <v>20</v>
      </c>
      <c r="I203" s="337">
        <f>O96</f>
        <v>6</v>
      </c>
      <c r="J203" s="337">
        <f>O101</f>
        <v>219</v>
      </c>
      <c r="K203" s="337">
        <f>O102</f>
        <v>317</v>
      </c>
      <c r="N203" s="312" t="s">
        <v>25</v>
      </c>
      <c r="O203" s="337">
        <f>SUM(P203:S203)</f>
        <v>1498</v>
      </c>
      <c r="P203" s="337">
        <v>620</v>
      </c>
      <c r="Q203" s="337">
        <v>699</v>
      </c>
      <c r="R203" s="337">
        <v>2</v>
      </c>
      <c r="S203" s="337">
        <v>177</v>
      </c>
    </row>
  </sheetData>
  <phoneticPr fontId="2"/>
  <pageMargins left="0.7" right="0.7" top="0.75" bottom="0.75" header="0.3" footer="0.3"/>
  <pageSetup paperSize="9"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view="pageBreakPreview" zoomScaleNormal="100" zoomScaleSheetLayoutView="100" workbookViewId="0">
      <selection activeCell="J155" sqref="J155"/>
    </sheetView>
  </sheetViews>
  <sheetFormatPr defaultRowHeight="13.5" x14ac:dyDescent="0.15"/>
  <cols>
    <col min="1" max="1" width="10.25" customWidth="1"/>
    <col min="2" max="14" width="7.125" customWidth="1"/>
  </cols>
  <sheetData>
    <row r="1" spans="1:14" x14ac:dyDescent="0.15">
      <c r="A1" t="s">
        <v>301</v>
      </c>
    </row>
    <row r="2" spans="1:14" x14ac:dyDescent="0.15">
      <c r="B2" t="s">
        <v>318</v>
      </c>
    </row>
    <row r="3" spans="1:14" x14ac:dyDescent="0.15">
      <c r="A3" s="301" t="s">
        <v>73</v>
      </c>
      <c r="B3" s="301" t="s">
        <v>17</v>
      </c>
      <c r="C3" s="301" t="s">
        <v>18</v>
      </c>
      <c r="D3" s="301" t="s">
        <v>19</v>
      </c>
      <c r="E3" s="301" t="s">
        <v>20</v>
      </c>
      <c r="F3" s="301" t="s">
        <v>21</v>
      </c>
      <c r="G3" s="301" t="s">
        <v>22</v>
      </c>
      <c r="H3" s="301" t="s">
        <v>23</v>
      </c>
      <c r="I3" s="301" t="s">
        <v>24</v>
      </c>
      <c r="J3" s="301" t="s">
        <v>25</v>
      </c>
      <c r="K3" s="301" t="s">
        <v>14</v>
      </c>
      <c r="L3" s="301" t="s">
        <v>15</v>
      </c>
      <c r="M3" s="301" t="s">
        <v>16</v>
      </c>
      <c r="N3" s="301" t="s">
        <v>26</v>
      </c>
    </row>
    <row r="4" spans="1:14" x14ac:dyDescent="0.15">
      <c r="A4" s="301" t="s">
        <v>75</v>
      </c>
      <c r="B4" s="302">
        <v>548</v>
      </c>
      <c r="C4" s="302">
        <v>627</v>
      </c>
      <c r="D4" s="302">
        <v>762</v>
      </c>
      <c r="E4" s="302">
        <v>573</v>
      </c>
      <c r="F4" s="302">
        <v>583</v>
      </c>
      <c r="G4" s="302">
        <v>608</v>
      </c>
      <c r="H4" s="302">
        <v>554</v>
      </c>
      <c r="I4" s="302">
        <v>741</v>
      </c>
      <c r="J4" s="302">
        <v>680</v>
      </c>
      <c r="K4" s="302">
        <v>437</v>
      </c>
      <c r="L4" s="302">
        <v>600</v>
      </c>
      <c r="M4" s="302">
        <v>486</v>
      </c>
      <c r="N4" s="302">
        <v>7199</v>
      </c>
    </row>
    <row r="5" spans="1:14" x14ac:dyDescent="0.15">
      <c r="A5" s="301" t="s">
        <v>77</v>
      </c>
      <c r="B5" s="302">
        <v>310</v>
      </c>
      <c r="C5" s="302">
        <v>370</v>
      </c>
      <c r="D5" s="302">
        <v>531</v>
      </c>
      <c r="E5" s="302">
        <v>898</v>
      </c>
      <c r="F5" s="302">
        <v>398</v>
      </c>
      <c r="G5" s="302">
        <v>349</v>
      </c>
      <c r="H5" s="302">
        <v>556</v>
      </c>
      <c r="I5" s="302">
        <v>491</v>
      </c>
      <c r="J5" s="302">
        <v>670</v>
      </c>
      <c r="K5" s="302">
        <v>346</v>
      </c>
      <c r="L5" s="302">
        <v>446</v>
      </c>
      <c r="M5" s="302">
        <v>348</v>
      </c>
      <c r="N5" s="302">
        <v>5713</v>
      </c>
    </row>
    <row r="6" spans="1:14" x14ac:dyDescent="0.15">
      <c r="A6" s="301" t="s">
        <v>78</v>
      </c>
      <c r="B6" s="302">
        <v>4</v>
      </c>
      <c r="C6" s="302">
        <v>27</v>
      </c>
      <c r="D6" s="302">
        <v>2</v>
      </c>
      <c r="E6" s="302">
        <v>4</v>
      </c>
      <c r="F6" s="302">
        <v>3</v>
      </c>
      <c r="G6" s="302">
        <v>9</v>
      </c>
      <c r="H6" s="302">
        <v>6</v>
      </c>
      <c r="I6" s="302">
        <v>12</v>
      </c>
      <c r="J6" s="302">
        <v>12</v>
      </c>
      <c r="K6" s="302">
        <v>2</v>
      </c>
      <c r="L6" s="302">
        <v>3</v>
      </c>
      <c r="M6" s="302">
        <v>5</v>
      </c>
      <c r="N6" s="302">
        <v>89</v>
      </c>
    </row>
    <row r="7" spans="1:14" x14ac:dyDescent="0.15">
      <c r="A7" s="301" t="s">
        <v>79</v>
      </c>
      <c r="B7" s="302">
        <v>65</v>
      </c>
      <c r="C7" s="302">
        <v>124</v>
      </c>
      <c r="D7" s="302">
        <v>182</v>
      </c>
      <c r="E7" s="302">
        <v>172</v>
      </c>
      <c r="F7" s="302">
        <v>116</v>
      </c>
      <c r="G7" s="302">
        <v>84</v>
      </c>
      <c r="H7" s="302">
        <v>62</v>
      </c>
      <c r="I7" s="302">
        <v>98</v>
      </c>
      <c r="J7" s="302">
        <v>86</v>
      </c>
      <c r="K7" s="302">
        <v>41</v>
      </c>
      <c r="L7" s="302">
        <v>82</v>
      </c>
      <c r="M7" s="302">
        <v>108</v>
      </c>
      <c r="N7" s="302">
        <v>1220</v>
      </c>
    </row>
    <row r="8" spans="1:14" x14ac:dyDescent="0.15">
      <c r="A8" s="301" t="s">
        <v>81</v>
      </c>
      <c r="B8" s="302">
        <v>927</v>
      </c>
      <c r="C8" s="302">
        <v>1148</v>
      </c>
      <c r="D8" s="302">
        <v>1477</v>
      </c>
      <c r="E8" s="302">
        <v>1647</v>
      </c>
      <c r="F8" s="302">
        <v>1100</v>
      </c>
      <c r="G8" s="302">
        <v>1050</v>
      </c>
      <c r="H8" s="302">
        <v>1178</v>
      </c>
      <c r="I8" s="302">
        <v>1342</v>
      </c>
      <c r="J8" s="302">
        <v>1448</v>
      </c>
      <c r="K8" s="302">
        <v>826</v>
      </c>
      <c r="L8" s="302">
        <v>1131</v>
      </c>
      <c r="M8" s="302">
        <v>947</v>
      </c>
      <c r="N8" s="302">
        <v>14221</v>
      </c>
    </row>
    <row r="9" spans="1:14" x14ac:dyDescent="0.15">
      <c r="B9" t="s">
        <v>359</v>
      </c>
    </row>
    <row r="10" spans="1:14" x14ac:dyDescent="0.15">
      <c r="A10" s="301" t="s">
        <v>73</v>
      </c>
      <c r="B10" s="301" t="s">
        <v>17</v>
      </c>
      <c r="C10" s="301" t="s">
        <v>18</v>
      </c>
      <c r="D10" s="301" t="s">
        <v>19</v>
      </c>
      <c r="E10" s="301" t="s">
        <v>20</v>
      </c>
      <c r="F10" s="301" t="s">
        <v>21</v>
      </c>
      <c r="G10" s="301" t="s">
        <v>22</v>
      </c>
      <c r="H10" s="301" t="s">
        <v>23</v>
      </c>
      <c r="I10" s="301" t="s">
        <v>24</v>
      </c>
      <c r="J10" s="301" t="s">
        <v>25</v>
      </c>
      <c r="K10" s="301" t="s">
        <v>14</v>
      </c>
      <c r="L10" s="301" t="s">
        <v>15</v>
      </c>
      <c r="M10" s="301" t="s">
        <v>16</v>
      </c>
      <c r="N10" s="301" t="s">
        <v>26</v>
      </c>
    </row>
    <row r="11" spans="1:14" x14ac:dyDescent="0.15">
      <c r="A11" s="301" t="s">
        <v>75</v>
      </c>
      <c r="B11" s="302">
        <v>510</v>
      </c>
      <c r="C11" s="302">
        <v>647</v>
      </c>
      <c r="D11" s="302">
        <v>826</v>
      </c>
      <c r="E11" s="302">
        <v>675</v>
      </c>
      <c r="F11" s="302">
        <v>627</v>
      </c>
      <c r="G11" s="302">
        <v>637</v>
      </c>
      <c r="H11" s="302">
        <v>569</v>
      </c>
      <c r="I11" s="302">
        <v>607</v>
      </c>
      <c r="J11" s="302">
        <v>620</v>
      </c>
      <c r="K11" s="302"/>
      <c r="L11" s="302"/>
      <c r="M11" s="302"/>
      <c r="N11" s="302">
        <f>SUM(B11:M11)</f>
        <v>5718</v>
      </c>
    </row>
    <row r="12" spans="1:14" x14ac:dyDescent="0.15">
      <c r="A12" s="301" t="s">
        <v>77</v>
      </c>
      <c r="B12" s="302">
        <v>596</v>
      </c>
      <c r="C12" s="302">
        <v>569</v>
      </c>
      <c r="D12" s="302">
        <v>690</v>
      </c>
      <c r="E12" s="302">
        <v>658</v>
      </c>
      <c r="F12" s="302">
        <v>576</v>
      </c>
      <c r="G12" s="302">
        <v>642</v>
      </c>
      <c r="H12" s="302">
        <v>729</v>
      </c>
      <c r="I12" s="302">
        <v>445</v>
      </c>
      <c r="J12" s="302">
        <v>699</v>
      </c>
      <c r="K12" s="302"/>
      <c r="L12" s="302"/>
      <c r="M12" s="302"/>
      <c r="N12" s="302">
        <f>SUM(B12:M12)</f>
        <v>5604</v>
      </c>
    </row>
    <row r="13" spans="1:14" x14ac:dyDescent="0.15">
      <c r="A13" s="301" t="s">
        <v>78</v>
      </c>
      <c r="B13" s="302">
        <v>3</v>
      </c>
      <c r="C13" s="302">
        <v>5</v>
      </c>
      <c r="D13" s="302">
        <v>2</v>
      </c>
      <c r="E13" s="302">
        <v>1</v>
      </c>
      <c r="F13" s="302">
        <v>3</v>
      </c>
      <c r="G13" s="302">
        <v>4</v>
      </c>
      <c r="H13" s="302">
        <v>5</v>
      </c>
      <c r="I13" s="302">
        <v>51</v>
      </c>
      <c r="J13" s="302">
        <v>2</v>
      </c>
      <c r="K13" s="302"/>
      <c r="L13" s="302"/>
      <c r="M13" s="302"/>
      <c r="N13" s="302">
        <f>SUM(B13:M13)</f>
        <v>76</v>
      </c>
    </row>
    <row r="14" spans="1:14" x14ac:dyDescent="0.15">
      <c r="A14" s="301" t="s">
        <v>79</v>
      </c>
      <c r="B14" s="302">
        <v>136</v>
      </c>
      <c r="C14" s="302">
        <v>225</v>
      </c>
      <c r="D14" s="302">
        <v>140</v>
      </c>
      <c r="E14" s="302">
        <v>76</v>
      </c>
      <c r="F14" s="302">
        <v>115</v>
      </c>
      <c r="G14" s="302">
        <v>118</v>
      </c>
      <c r="H14" s="302">
        <v>151</v>
      </c>
      <c r="I14" s="302">
        <v>128</v>
      </c>
      <c r="J14" s="302">
        <v>177</v>
      </c>
      <c r="K14" s="302"/>
      <c r="L14" s="302"/>
      <c r="M14" s="302"/>
      <c r="N14" s="302">
        <f>SUM(B14:M14)</f>
        <v>1266</v>
      </c>
    </row>
    <row r="15" spans="1:14" x14ac:dyDescent="0.15">
      <c r="A15" s="301" t="s">
        <v>81</v>
      </c>
      <c r="B15" s="302">
        <f>SUM(B11:B14)</f>
        <v>1245</v>
      </c>
      <c r="C15" s="302">
        <f>SUM(C11:C14)</f>
        <v>1446</v>
      </c>
      <c r="D15" s="302">
        <f>SUM(D11:D14)</f>
        <v>1658</v>
      </c>
      <c r="E15" s="302">
        <f>SUM(E11:E14)</f>
        <v>1410</v>
      </c>
      <c r="F15" s="302">
        <f>SUM(F11:F14)</f>
        <v>1321</v>
      </c>
      <c r="G15" s="302">
        <f t="shared" ref="G15" si="0">SUM(G11:G14)</f>
        <v>1401</v>
      </c>
      <c r="H15" s="302">
        <f>SUM(H11:H14)</f>
        <v>1454</v>
      </c>
      <c r="I15" s="302">
        <f>SUM(I11:I14)</f>
        <v>1231</v>
      </c>
      <c r="J15" s="302">
        <f>SUM(J11:J14)</f>
        <v>1498</v>
      </c>
      <c r="K15" s="302"/>
      <c r="L15" s="302"/>
      <c r="M15" s="302"/>
      <c r="N15" s="302">
        <f>SUM(B15:M15)</f>
        <v>12664</v>
      </c>
    </row>
    <row r="17" spans="1:14" x14ac:dyDescent="0.15">
      <c r="A17" t="s">
        <v>360</v>
      </c>
    </row>
    <row r="18" spans="1:14" x14ac:dyDescent="0.15">
      <c r="A18" s="301" t="s">
        <v>73</v>
      </c>
      <c r="B18" s="301" t="s">
        <v>17</v>
      </c>
      <c r="C18" s="301" t="s">
        <v>18</v>
      </c>
      <c r="D18" s="301" t="s">
        <v>19</v>
      </c>
      <c r="E18" s="301" t="s">
        <v>20</v>
      </c>
      <c r="F18" s="301" t="s">
        <v>21</v>
      </c>
      <c r="G18" s="301" t="s">
        <v>22</v>
      </c>
      <c r="H18" s="301" t="s">
        <v>23</v>
      </c>
      <c r="I18" s="301" t="s">
        <v>24</v>
      </c>
      <c r="J18" s="301" t="s">
        <v>25</v>
      </c>
      <c r="K18" s="301" t="s">
        <v>14</v>
      </c>
      <c r="L18" s="301" t="s">
        <v>15</v>
      </c>
      <c r="M18" s="301" t="s">
        <v>16</v>
      </c>
      <c r="N18" s="301" t="s">
        <v>26</v>
      </c>
    </row>
    <row r="19" spans="1:14" x14ac:dyDescent="0.15">
      <c r="A19" s="301" t="s">
        <v>75</v>
      </c>
      <c r="B19" s="316">
        <f>IF(B11=0,"-",(B11-B4)/B4)</f>
        <v>-6.9343065693430656E-2</v>
      </c>
      <c r="C19" s="316">
        <f>IF(C11="","-",(C11-C4)/C4)</f>
        <v>3.1897926634768738E-2</v>
      </c>
      <c r="D19" s="316">
        <f t="shared" ref="D19:M19" si="1">IF(D11="","-",(D11-D4)/D4)</f>
        <v>8.3989501312335957E-2</v>
      </c>
      <c r="E19" s="316">
        <f t="shared" si="1"/>
        <v>0.17801047120418848</v>
      </c>
      <c r="F19" s="303">
        <f t="shared" si="1"/>
        <v>7.5471698113207544E-2</v>
      </c>
      <c r="G19" s="303">
        <f t="shared" si="1"/>
        <v>4.7697368421052634E-2</v>
      </c>
      <c r="H19" s="303">
        <f t="shared" si="1"/>
        <v>2.7075812274368231E-2</v>
      </c>
      <c r="I19" s="303">
        <f t="shared" si="1"/>
        <v>-0.18083670715249664</v>
      </c>
      <c r="J19" s="303">
        <f t="shared" si="1"/>
        <v>-8.8235294117647065E-2</v>
      </c>
      <c r="K19" s="303" t="str">
        <f t="shared" si="1"/>
        <v>-</v>
      </c>
      <c r="L19" s="303" t="str">
        <f t="shared" si="1"/>
        <v>-</v>
      </c>
      <c r="M19" s="303" t="str">
        <f t="shared" si="1"/>
        <v>-</v>
      </c>
      <c r="N19" s="303">
        <f t="shared" ref="C19:N23" si="2">IF(N11=0,"-",(N11-N4)/N4)</f>
        <v>-0.20572301708570634</v>
      </c>
    </row>
    <row r="20" spans="1:14" x14ac:dyDescent="0.15">
      <c r="A20" s="301" t="s">
        <v>77</v>
      </c>
      <c r="B20" s="316">
        <f>IF(B12=0,"-",(B12-B5)/B5)</f>
        <v>0.92258064516129035</v>
      </c>
      <c r="C20" s="316">
        <f t="shared" ref="C20:M22" si="3">IF(C12="","-",(C12-C5)/C5)</f>
        <v>0.53783783783783778</v>
      </c>
      <c r="D20" s="316">
        <f t="shared" si="3"/>
        <v>0.29943502824858759</v>
      </c>
      <c r="E20" s="316">
        <f t="shared" si="3"/>
        <v>-0.267260579064588</v>
      </c>
      <c r="F20" s="303">
        <f t="shared" si="3"/>
        <v>0.44723618090452261</v>
      </c>
      <c r="G20" s="303">
        <f t="shared" si="3"/>
        <v>0.83954154727793695</v>
      </c>
      <c r="H20" s="303">
        <f t="shared" si="3"/>
        <v>0.31115107913669066</v>
      </c>
      <c r="I20" s="303">
        <f t="shared" si="3"/>
        <v>-9.368635437881874E-2</v>
      </c>
      <c r="J20" s="303">
        <f t="shared" si="3"/>
        <v>4.3283582089552242E-2</v>
      </c>
      <c r="K20" s="303" t="str">
        <f t="shared" si="3"/>
        <v>-</v>
      </c>
      <c r="L20" s="308" t="str">
        <f t="shared" si="3"/>
        <v>-</v>
      </c>
      <c r="M20" s="303" t="str">
        <f>IF(M12="","-",(M12-M5)/M5)</f>
        <v>-</v>
      </c>
      <c r="N20" s="303">
        <f t="shared" si="2"/>
        <v>-1.90792928408892E-2</v>
      </c>
    </row>
    <row r="21" spans="1:14" x14ac:dyDescent="0.15">
      <c r="A21" s="301" t="s">
        <v>78</v>
      </c>
      <c r="B21" s="317">
        <f>IF(B13=0,"-",(B13-B6)/B6)</f>
        <v>-0.25</v>
      </c>
      <c r="C21" s="316">
        <f t="shared" si="3"/>
        <v>-0.81481481481481477</v>
      </c>
      <c r="D21" s="316">
        <f>IF(D13="","-",(D13-D6)/D6)</f>
        <v>0</v>
      </c>
      <c r="E21" s="316">
        <f>IF(E13="","-",(E13-E6)/E6)</f>
        <v>-0.75</v>
      </c>
      <c r="F21" s="316">
        <f>IF(F13="","-",(F13-F6)/F6)</f>
        <v>0</v>
      </c>
      <c r="G21" s="316">
        <f t="shared" si="3"/>
        <v>-0.55555555555555558</v>
      </c>
      <c r="H21" s="316">
        <f t="shared" si="3"/>
        <v>-0.16666666666666666</v>
      </c>
      <c r="I21" s="303">
        <f t="shared" si="3"/>
        <v>3.25</v>
      </c>
      <c r="J21" s="305">
        <f t="shared" si="3"/>
        <v>-0.83333333333333337</v>
      </c>
      <c r="K21" s="305" t="str">
        <f>IF(K13="","-",(K13-K6)/K6)</f>
        <v>-</v>
      </c>
      <c r="L21" s="303" t="str">
        <f t="shared" si="3"/>
        <v>-</v>
      </c>
      <c r="M21" s="303" t="str">
        <f>IF(M13="","-",(M13-M6)/M6)</f>
        <v>-</v>
      </c>
      <c r="N21" s="303">
        <f t="shared" si="2"/>
        <v>-0.14606741573033707</v>
      </c>
    </row>
    <row r="22" spans="1:14" x14ac:dyDescent="0.15">
      <c r="A22" s="301" t="s">
        <v>79</v>
      </c>
      <c r="B22" s="316">
        <f>IF(B14=0,"-",(B14-B7)/B7)</f>
        <v>1.0923076923076922</v>
      </c>
      <c r="C22" s="316">
        <f>IF(C14="","-",(C14-C7)/C7)</f>
        <v>0.81451612903225812</v>
      </c>
      <c r="D22" s="316">
        <f t="shared" si="3"/>
        <v>-0.23076923076923078</v>
      </c>
      <c r="E22" s="316">
        <f t="shared" si="3"/>
        <v>-0.55813953488372092</v>
      </c>
      <c r="F22" s="316">
        <f t="shared" si="3"/>
        <v>-8.6206896551724137E-3</v>
      </c>
      <c r="G22" s="303">
        <f t="shared" si="3"/>
        <v>0.40476190476190477</v>
      </c>
      <c r="H22" s="303">
        <f t="shared" si="3"/>
        <v>1.435483870967742</v>
      </c>
      <c r="I22" s="303">
        <f t="shared" si="3"/>
        <v>0.30612244897959184</v>
      </c>
      <c r="J22" s="303">
        <f t="shared" si="3"/>
        <v>1.058139534883721</v>
      </c>
      <c r="K22" s="303" t="str">
        <f t="shared" si="3"/>
        <v>-</v>
      </c>
      <c r="L22" s="303" t="str">
        <f t="shared" si="3"/>
        <v>-</v>
      </c>
      <c r="M22" s="303" t="str">
        <f t="shared" si="3"/>
        <v>-</v>
      </c>
      <c r="N22" s="303">
        <f t="shared" si="2"/>
        <v>3.7704918032786888E-2</v>
      </c>
    </row>
    <row r="23" spans="1:14" x14ac:dyDescent="0.15">
      <c r="A23" s="301" t="s">
        <v>81</v>
      </c>
      <c r="B23" s="316">
        <f>IF(B15=0,"-",(B15-B8)/B8)</f>
        <v>0.34304207119741098</v>
      </c>
      <c r="C23" s="316">
        <f t="shared" si="2"/>
        <v>0.25958188153310102</v>
      </c>
      <c r="D23" s="316">
        <f t="shared" si="2"/>
        <v>0.12254570074475288</v>
      </c>
      <c r="E23" s="316">
        <f t="shared" si="2"/>
        <v>-0.14389799635701275</v>
      </c>
      <c r="F23" s="303">
        <f t="shared" si="2"/>
        <v>0.2009090909090909</v>
      </c>
      <c r="G23" s="303">
        <f t="shared" si="2"/>
        <v>0.3342857142857143</v>
      </c>
      <c r="H23" s="303">
        <f t="shared" si="2"/>
        <v>0.23429541595925296</v>
      </c>
      <c r="I23" s="303">
        <f t="shared" si="2"/>
        <v>-8.2712369597615493E-2</v>
      </c>
      <c r="J23" s="303">
        <f t="shared" si="2"/>
        <v>3.4530386740331494E-2</v>
      </c>
      <c r="K23" s="303" t="str">
        <f t="shared" si="2"/>
        <v>-</v>
      </c>
      <c r="L23" s="303" t="str">
        <f t="shared" si="2"/>
        <v>-</v>
      </c>
      <c r="M23" s="303" t="str">
        <f t="shared" si="2"/>
        <v>-</v>
      </c>
      <c r="N23" s="303">
        <f t="shared" si="2"/>
        <v>-0.10948597145067154</v>
      </c>
    </row>
    <row r="61" spans="1:13" x14ac:dyDescent="0.15">
      <c r="C61" t="s">
        <v>296</v>
      </c>
      <c r="D61" t="s">
        <v>302</v>
      </c>
      <c r="E61" t="s">
        <v>303</v>
      </c>
      <c r="F61" t="s">
        <v>304</v>
      </c>
      <c r="J61" t="s">
        <v>296</v>
      </c>
      <c r="K61" t="s">
        <v>302</v>
      </c>
      <c r="L61" t="s">
        <v>303</v>
      </c>
      <c r="M61" t="s">
        <v>304</v>
      </c>
    </row>
    <row r="62" spans="1:13" x14ac:dyDescent="0.15">
      <c r="A62" t="s">
        <v>297</v>
      </c>
      <c r="B62" t="s">
        <v>298</v>
      </c>
      <c r="C62">
        <f>[1]推移データ!C111</f>
        <v>825</v>
      </c>
      <c r="D62">
        <f>[1]推移データ!G111+[1]推移データ!H111+[1]推移データ!I111</f>
        <v>164</v>
      </c>
      <c r="E62">
        <f>[1]推移データ!D111+[1]推移データ!E111+[1]推移データ!F111</f>
        <v>446</v>
      </c>
      <c r="F62">
        <f>[1]推移データ!J111+[1]推移データ!K111</f>
        <v>215</v>
      </c>
      <c r="H62" t="s">
        <v>297</v>
      </c>
      <c r="I62" t="s">
        <v>298</v>
      </c>
    </row>
    <row r="63" spans="1:13" x14ac:dyDescent="0.15">
      <c r="B63" t="s">
        <v>18</v>
      </c>
      <c r="C63">
        <f>[1]推移データ!C112</f>
        <v>896</v>
      </c>
      <c r="D63">
        <f>[1]推移データ!G112+[1]推移データ!H112+[1]推移データ!I112</f>
        <v>94</v>
      </c>
      <c r="E63">
        <f>[1]推移データ!D112+[1]推移データ!E112+[1]推移データ!F112</f>
        <v>501</v>
      </c>
      <c r="F63">
        <f>[1]推移データ!J112+[1]推移データ!K112</f>
        <v>301</v>
      </c>
      <c r="I63" t="s">
        <v>18</v>
      </c>
    </row>
    <row r="64" spans="1:13" x14ac:dyDescent="0.15">
      <c r="B64" t="s">
        <v>19</v>
      </c>
      <c r="C64">
        <f>[1]推移データ!C113</f>
        <v>1000</v>
      </c>
      <c r="D64">
        <f>[1]推移データ!G113+[1]推移データ!H113+[1]推移データ!I113</f>
        <v>159</v>
      </c>
      <c r="E64">
        <f>[1]推移データ!D113+[1]推移データ!E113+[1]推移データ!F113</f>
        <v>524</v>
      </c>
      <c r="F64">
        <f>[1]推移データ!J113+[1]推移データ!K113</f>
        <v>317</v>
      </c>
      <c r="I64" t="s">
        <v>19</v>
      </c>
    </row>
    <row r="65" spans="1:13" x14ac:dyDescent="0.15">
      <c r="B65" t="s">
        <v>20</v>
      </c>
      <c r="C65">
        <f>[1]推移データ!C114</f>
        <v>1034</v>
      </c>
      <c r="D65">
        <f>[1]推移データ!G114+[1]推移データ!H114+[1]推移データ!I114</f>
        <v>127</v>
      </c>
      <c r="E65">
        <f>[1]推移データ!D114+[1]推移データ!E114+[1]推移データ!F114</f>
        <v>626</v>
      </c>
      <c r="F65">
        <f>[1]推移データ!J114+[1]推移データ!K114</f>
        <v>281</v>
      </c>
      <c r="I65" t="s">
        <v>20</v>
      </c>
    </row>
    <row r="66" spans="1:13" x14ac:dyDescent="0.15">
      <c r="B66" t="s">
        <v>21</v>
      </c>
      <c r="C66">
        <f>[1]推移データ!C115</f>
        <v>692</v>
      </c>
      <c r="D66">
        <f>[1]推移データ!G115+[1]推移データ!H115+[1]推移データ!I115</f>
        <v>86</v>
      </c>
      <c r="E66">
        <f>[1]推移データ!D115+[1]推移データ!E115+[1]推移データ!F115</f>
        <v>481</v>
      </c>
      <c r="F66">
        <f>[1]推移データ!J115+[1]推移データ!K115</f>
        <v>125</v>
      </c>
      <c r="I66" t="s">
        <v>21</v>
      </c>
    </row>
    <row r="67" spans="1:13" x14ac:dyDescent="0.15">
      <c r="B67" t="s">
        <v>22</v>
      </c>
      <c r="C67">
        <f>[1]推移データ!C116</f>
        <v>1462</v>
      </c>
      <c r="D67">
        <f>[1]推移データ!G116+[1]推移データ!H116+[1]推移データ!I116</f>
        <v>116</v>
      </c>
      <c r="E67">
        <f>[1]推移データ!D116+[1]推移データ!E116+[1]推移データ!F116</f>
        <v>972</v>
      </c>
      <c r="F67">
        <f>[1]推移データ!J116+[1]推移データ!K116</f>
        <v>374</v>
      </c>
      <c r="I67" t="s">
        <v>22</v>
      </c>
    </row>
    <row r="68" spans="1:13" x14ac:dyDescent="0.15">
      <c r="B68" t="s">
        <v>23</v>
      </c>
      <c r="C68">
        <f>[1]推移データ!C117</f>
        <v>1048</v>
      </c>
      <c r="D68">
        <f>[1]推移データ!G117+[1]推移データ!H117+[1]推移データ!I117</f>
        <v>77</v>
      </c>
      <c r="E68">
        <f>[1]推移データ!D117+[1]推移データ!E117+[1]推移データ!F117</f>
        <v>698</v>
      </c>
      <c r="F68">
        <f>[1]推移データ!J117+[1]推移データ!K117</f>
        <v>273</v>
      </c>
      <c r="I68" t="s">
        <v>23</v>
      </c>
    </row>
    <row r="69" spans="1:13" x14ac:dyDescent="0.15">
      <c r="B69" t="s">
        <v>24</v>
      </c>
      <c r="C69">
        <f>[1]推移データ!C118</f>
        <v>946</v>
      </c>
      <c r="D69">
        <f>[1]推移データ!G118+[1]推移データ!H118+[1]推移データ!I118</f>
        <v>72</v>
      </c>
      <c r="E69">
        <f>[1]推移データ!D118+[1]推移データ!E118+[1]推移データ!F118</f>
        <v>634</v>
      </c>
      <c r="F69">
        <f>[1]推移データ!J118+[1]推移データ!K118</f>
        <v>240</v>
      </c>
      <c r="I69" t="s">
        <v>24</v>
      </c>
    </row>
    <row r="70" spans="1:13" x14ac:dyDescent="0.15">
      <c r="B70" t="s">
        <v>25</v>
      </c>
      <c r="C70">
        <f>[1]推移データ!C119</f>
        <v>1155</v>
      </c>
      <c r="D70">
        <f>[1]推移データ!G119+[1]推移データ!H119+[1]推移データ!I119</f>
        <v>124</v>
      </c>
      <c r="E70">
        <f>[1]推移データ!D119+[1]推移データ!E119+[1]推移データ!F119</f>
        <v>842</v>
      </c>
      <c r="F70">
        <f>[1]推移データ!J119+[1]推移データ!K119</f>
        <v>189</v>
      </c>
      <c r="I70" t="s">
        <v>25</v>
      </c>
    </row>
    <row r="71" spans="1:13" x14ac:dyDescent="0.15">
      <c r="B71" t="s">
        <v>14</v>
      </c>
      <c r="C71">
        <f>[1]推移データ!C120</f>
        <v>733</v>
      </c>
      <c r="D71">
        <f>[1]推移データ!G120+[1]推移データ!H120+[1]推移データ!I120</f>
        <v>55</v>
      </c>
      <c r="E71">
        <f>[1]推移データ!D120+[1]推移データ!E120+[1]推移データ!F120</f>
        <v>480</v>
      </c>
      <c r="F71">
        <f>[1]推移データ!J120+[1]推移データ!K120</f>
        <v>198</v>
      </c>
      <c r="I71" t="s">
        <v>14</v>
      </c>
    </row>
    <row r="72" spans="1:13" x14ac:dyDescent="0.15">
      <c r="B72" t="s">
        <v>15</v>
      </c>
      <c r="C72">
        <f>[1]推移データ!C121</f>
        <v>783</v>
      </c>
      <c r="D72">
        <f>[1]推移データ!G121+[1]推移データ!H121+[1]推移データ!I121</f>
        <v>86</v>
      </c>
      <c r="E72">
        <f>[1]推移データ!D121+[1]推移データ!E121+[1]推移データ!F121</f>
        <v>486</v>
      </c>
      <c r="F72">
        <f>[1]推移データ!J121+[1]推移データ!K121</f>
        <v>211</v>
      </c>
      <c r="I72" t="s">
        <v>15</v>
      </c>
    </row>
    <row r="73" spans="1:13" x14ac:dyDescent="0.15">
      <c r="B73" t="s">
        <v>16</v>
      </c>
      <c r="C73">
        <f>[1]推移データ!C122</f>
        <v>759</v>
      </c>
      <c r="D73">
        <f>[1]推移データ!G122+[1]推移データ!H122+[1]推移データ!I122</f>
        <v>63</v>
      </c>
      <c r="E73">
        <f>[1]推移データ!D122+[1]推移データ!E122+[1]推移データ!F122</f>
        <v>493</v>
      </c>
      <c r="F73">
        <f>[1]推移データ!J122+[1]推移データ!K122</f>
        <v>203</v>
      </c>
      <c r="I73" t="s">
        <v>16</v>
      </c>
    </row>
    <row r="74" spans="1:13" x14ac:dyDescent="0.15">
      <c r="A74" t="s">
        <v>299</v>
      </c>
      <c r="B74" t="s">
        <v>17</v>
      </c>
      <c r="C74">
        <f>[1]推移データ!C123</f>
        <v>744</v>
      </c>
      <c r="D74">
        <f>[1]推移データ!G123+[1]推移データ!H123+[1]推移データ!I123</f>
        <v>62</v>
      </c>
      <c r="E74">
        <f>[1]推移データ!D123+[1]推移データ!E123+[1]推移データ!F123</f>
        <v>456</v>
      </c>
      <c r="F74">
        <f>[1]推移データ!J123+[1]推移データ!K123</f>
        <v>226</v>
      </c>
      <c r="H74" t="s">
        <v>308</v>
      </c>
      <c r="I74" t="s">
        <v>17</v>
      </c>
      <c r="J74" s="304">
        <f>C74/C62</f>
        <v>0.90181818181818185</v>
      </c>
      <c r="K74" s="304">
        <f t="shared" ref="K74:M89" si="4">D74/D62</f>
        <v>0.37804878048780488</v>
      </c>
      <c r="L74" s="304">
        <f t="shared" si="4"/>
        <v>1.0224215246636772</v>
      </c>
      <c r="M74" s="304">
        <f t="shared" si="4"/>
        <v>1.0511627906976744</v>
      </c>
    </row>
    <row r="75" spans="1:13" x14ac:dyDescent="0.15">
      <c r="B75" t="s">
        <v>18</v>
      </c>
      <c r="C75">
        <f>[1]推移データ!C124</f>
        <v>770</v>
      </c>
      <c r="D75">
        <f>[1]推移データ!G124+[1]推移データ!H124+[1]推移データ!I124</f>
        <v>146</v>
      </c>
      <c r="E75">
        <f>[1]推移データ!D124+[1]推移データ!E124+[1]推移データ!F124</f>
        <v>401</v>
      </c>
      <c r="F75">
        <f>[1]推移データ!J124+[1]推移データ!K124</f>
        <v>223</v>
      </c>
      <c r="I75" t="s">
        <v>18</v>
      </c>
      <c r="J75" s="304">
        <f t="shared" ref="J75:M133" si="5">C75/C63</f>
        <v>0.859375</v>
      </c>
      <c r="K75" s="304">
        <f t="shared" si="4"/>
        <v>1.553191489361702</v>
      </c>
      <c r="L75" s="304">
        <f t="shared" si="4"/>
        <v>0.80039920159680644</v>
      </c>
      <c r="M75" s="304">
        <f t="shared" si="4"/>
        <v>0.74086378737541525</v>
      </c>
    </row>
    <row r="76" spans="1:13" x14ac:dyDescent="0.15">
      <c r="B76" t="s">
        <v>19</v>
      </c>
      <c r="C76">
        <f>[1]推移データ!C125</f>
        <v>921</v>
      </c>
      <c r="D76">
        <f>[1]推移データ!G125+[1]推移データ!H125+[1]推移データ!I125</f>
        <v>86</v>
      </c>
      <c r="E76">
        <f>[1]推移データ!D125+[1]推移データ!E125+[1]推移データ!F125</f>
        <v>636</v>
      </c>
      <c r="F76">
        <f>[1]推移データ!J125+[1]推移データ!K125</f>
        <v>199</v>
      </c>
      <c r="I76" t="s">
        <v>19</v>
      </c>
      <c r="J76" s="304">
        <f t="shared" si="5"/>
        <v>0.92100000000000004</v>
      </c>
      <c r="K76" s="304">
        <f t="shared" si="4"/>
        <v>0.54088050314465408</v>
      </c>
      <c r="L76" s="304">
        <f t="shared" si="4"/>
        <v>1.2137404580152671</v>
      </c>
      <c r="M76" s="304">
        <f t="shared" si="4"/>
        <v>0.62776025236593058</v>
      </c>
    </row>
    <row r="77" spans="1:13" x14ac:dyDescent="0.15">
      <c r="B77" t="s">
        <v>20</v>
      </c>
      <c r="C77">
        <f>[1]推移データ!C126</f>
        <v>872</v>
      </c>
      <c r="D77">
        <f>[1]推移データ!G126+[1]推移データ!H126+[1]推移データ!I126</f>
        <v>133</v>
      </c>
      <c r="E77">
        <f>[1]推移データ!D126+[1]推移データ!E126+[1]推移データ!F126</f>
        <v>544</v>
      </c>
      <c r="F77">
        <f>[1]推移データ!J126+[1]推移データ!K126</f>
        <v>195</v>
      </c>
      <c r="I77" t="s">
        <v>20</v>
      </c>
      <c r="J77" s="304">
        <f t="shared" si="5"/>
        <v>0.84332688588007731</v>
      </c>
      <c r="K77" s="304">
        <f t="shared" si="4"/>
        <v>1.0472440944881889</v>
      </c>
      <c r="L77" s="304">
        <f t="shared" si="4"/>
        <v>0.86900958466453671</v>
      </c>
      <c r="M77" s="304">
        <f t="shared" si="4"/>
        <v>0.69395017793594305</v>
      </c>
    </row>
    <row r="78" spans="1:13" x14ac:dyDescent="0.15">
      <c r="B78" t="s">
        <v>21</v>
      </c>
      <c r="C78">
        <f>[1]推移データ!C127</f>
        <v>804</v>
      </c>
      <c r="D78">
        <f>[1]推移データ!G127+[1]推移データ!H127+[1]推移データ!I127</f>
        <v>75</v>
      </c>
      <c r="E78">
        <f>[1]推移データ!D127+[1]推移データ!E127+[1]推移データ!F127</f>
        <v>492</v>
      </c>
      <c r="F78">
        <f>[1]推移データ!J127+[1]推移データ!K127</f>
        <v>237</v>
      </c>
      <c r="I78" t="s">
        <v>21</v>
      </c>
      <c r="J78" s="304">
        <f t="shared" si="5"/>
        <v>1.1618497109826589</v>
      </c>
      <c r="K78" s="304">
        <f t="shared" si="4"/>
        <v>0.87209302325581395</v>
      </c>
      <c r="L78" s="304">
        <f t="shared" si="4"/>
        <v>1.0228690228690229</v>
      </c>
      <c r="M78" s="304">
        <f t="shared" si="4"/>
        <v>1.8959999999999999</v>
      </c>
    </row>
    <row r="79" spans="1:13" x14ac:dyDescent="0.15">
      <c r="B79" t="s">
        <v>22</v>
      </c>
      <c r="C79">
        <f>[1]推移データ!C128</f>
        <v>742</v>
      </c>
      <c r="D79">
        <f>[1]推移データ!G128+[1]推移データ!H128+[1]推移データ!I128</f>
        <v>67</v>
      </c>
      <c r="E79">
        <f>[1]推移データ!D128+[1]推移データ!E128+[1]推移データ!F128</f>
        <v>419</v>
      </c>
      <c r="F79">
        <f>[1]推移データ!J128+[1]推移データ!K128</f>
        <v>256</v>
      </c>
      <c r="I79" t="s">
        <v>22</v>
      </c>
      <c r="J79" s="304">
        <f t="shared" si="5"/>
        <v>0.50752393980848154</v>
      </c>
      <c r="K79" s="304">
        <f t="shared" si="4"/>
        <v>0.57758620689655171</v>
      </c>
      <c r="L79" s="304">
        <f t="shared" si="4"/>
        <v>0.43106995884773663</v>
      </c>
      <c r="M79" s="304">
        <f t="shared" si="4"/>
        <v>0.68449197860962563</v>
      </c>
    </row>
    <row r="80" spans="1:13" x14ac:dyDescent="0.15">
      <c r="B80" t="s">
        <v>23</v>
      </c>
      <c r="C80">
        <f>[1]推移データ!C129</f>
        <v>835</v>
      </c>
      <c r="D80">
        <f>[1]推移データ!G129+[1]推移データ!H129+[1]推移データ!I129</f>
        <v>51</v>
      </c>
      <c r="E80">
        <f>[1]推移データ!D129+[1]推移データ!E129+[1]推移データ!F129</f>
        <v>577</v>
      </c>
      <c r="F80">
        <f>[1]推移データ!J129+[1]推移データ!K129</f>
        <v>207</v>
      </c>
      <c r="I80" t="s">
        <v>23</v>
      </c>
      <c r="J80" s="304">
        <f t="shared" si="5"/>
        <v>0.7967557251908397</v>
      </c>
      <c r="K80" s="304">
        <f t="shared" si="4"/>
        <v>0.66233766233766234</v>
      </c>
      <c r="L80" s="304">
        <f t="shared" si="4"/>
        <v>0.82664756446991405</v>
      </c>
      <c r="M80" s="304">
        <f t="shared" si="4"/>
        <v>0.75824175824175821</v>
      </c>
    </row>
    <row r="81" spans="1:13" x14ac:dyDescent="0.15">
      <c r="B81" t="s">
        <v>24</v>
      </c>
      <c r="C81">
        <f>[1]推移データ!C130</f>
        <v>837</v>
      </c>
      <c r="D81">
        <f>[1]推移データ!G130+[1]推移データ!H130+[1]推移データ!I130</f>
        <v>105</v>
      </c>
      <c r="E81">
        <f>[1]推移データ!D130+[1]推移データ!E130+[1]推移データ!F130</f>
        <v>560</v>
      </c>
      <c r="F81">
        <f>[1]推移データ!J130+[1]推移データ!K130</f>
        <v>172</v>
      </c>
      <c r="I81" t="s">
        <v>24</v>
      </c>
      <c r="J81" s="304">
        <f t="shared" si="5"/>
        <v>0.88477801268498946</v>
      </c>
      <c r="K81" s="304">
        <f t="shared" si="4"/>
        <v>1.4583333333333333</v>
      </c>
      <c r="L81" s="304">
        <f t="shared" si="4"/>
        <v>0.88328075709779175</v>
      </c>
      <c r="M81" s="304">
        <f t="shared" si="4"/>
        <v>0.71666666666666667</v>
      </c>
    </row>
    <row r="82" spans="1:13" x14ac:dyDescent="0.15">
      <c r="B82" t="s">
        <v>25</v>
      </c>
      <c r="C82">
        <f>[1]推移データ!C131</f>
        <v>857</v>
      </c>
      <c r="D82">
        <f>[1]推移データ!G131+[1]推移データ!H131+[1]推移データ!I131</f>
        <v>54</v>
      </c>
      <c r="E82">
        <f>[1]推移データ!D131+[1]推移データ!E131+[1]推移データ!F131</f>
        <v>542</v>
      </c>
      <c r="F82">
        <f>[1]推移データ!J131+[1]推移データ!K131</f>
        <v>261</v>
      </c>
      <c r="I82" t="s">
        <v>25</v>
      </c>
      <c r="J82" s="304">
        <f t="shared" si="5"/>
        <v>0.74199134199134198</v>
      </c>
      <c r="K82" s="304">
        <f t="shared" si="4"/>
        <v>0.43548387096774194</v>
      </c>
      <c r="L82" s="304">
        <f t="shared" si="4"/>
        <v>0.6437054631828979</v>
      </c>
      <c r="M82" s="304">
        <f t="shared" si="4"/>
        <v>1.3809523809523809</v>
      </c>
    </row>
    <row r="83" spans="1:13" x14ac:dyDescent="0.15">
      <c r="B83" t="s">
        <v>14</v>
      </c>
      <c r="C83">
        <f>[1]推移データ!C132</f>
        <v>727</v>
      </c>
      <c r="D83">
        <f>[1]推移データ!G132+[1]推移データ!H132+[1]推移データ!I132</f>
        <v>68</v>
      </c>
      <c r="E83">
        <f>[1]推移データ!D132+[1]推移データ!E132+[1]推移データ!F132</f>
        <v>429</v>
      </c>
      <c r="F83">
        <f>[1]推移データ!J132+[1]推移データ!K132</f>
        <v>230</v>
      </c>
      <c r="I83" t="s">
        <v>14</v>
      </c>
      <c r="J83" s="304">
        <f t="shared" si="5"/>
        <v>0.99181446111869032</v>
      </c>
      <c r="K83" s="304">
        <f t="shared" si="4"/>
        <v>1.2363636363636363</v>
      </c>
      <c r="L83" s="304">
        <f t="shared" si="4"/>
        <v>0.89375000000000004</v>
      </c>
      <c r="M83" s="304">
        <f t="shared" si="4"/>
        <v>1.1616161616161615</v>
      </c>
    </row>
    <row r="84" spans="1:13" x14ac:dyDescent="0.15">
      <c r="B84" t="s">
        <v>15</v>
      </c>
      <c r="C84">
        <f>[1]推移データ!C133</f>
        <v>776</v>
      </c>
      <c r="D84">
        <f>[1]推移データ!G133+[1]推移データ!H133+[1]推移データ!I133</f>
        <v>39</v>
      </c>
      <c r="E84">
        <f>[1]推移データ!D133+[1]推移データ!E133+[1]推移データ!F133</f>
        <v>469</v>
      </c>
      <c r="F84">
        <f>[1]推移データ!J133+[1]推移データ!K133</f>
        <v>268</v>
      </c>
      <c r="I84" t="s">
        <v>15</v>
      </c>
      <c r="J84" s="304">
        <f t="shared" si="5"/>
        <v>0.99106002554278416</v>
      </c>
      <c r="K84" s="304">
        <f t="shared" si="4"/>
        <v>0.45348837209302323</v>
      </c>
      <c r="L84" s="304">
        <f t="shared" si="4"/>
        <v>0.96502057613168724</v>
      </c>
      <c r="M84" s="304">
        <f t="shared" si="4"/>
        <v>1.2701421800947867</v>
      </c>
    </row>
    <row r="85" spans="1:13" x14ac:dyDescent="0.15">
      <c r="B85" t="s">
        <v>16</v>
      </c>
      <c r="C85">
        <f>[1]推移データ!C134</f>
        <v>719</v>
      </c>
      <c r="D85">
        <f>[1]推移データ!G134+[1]推移データ!H134+[1]推移データ!I134</f>
        <v>81</v>
      </c>
      <c r="E85">
        <f>[1]推移データ!D134+[1]推移データ!E134+[1]推移データ!F134</f>
        <v>387</v>
      </c>
      <c r="F85">
        <f>[1]推移データ!J134+[1]推移データ!K134</f>
        <v>251</v>
      </c>
      <c r="I85" t="s">
        <v>16</v>
      </c>
      <c r="J85" s="304">
        <f t="shared" si="5"/>
        <v>0.94729907773386035</v>
      </c>
      <c r="K85" s="304">
        <f t="shared" si="4"/>
        <v>1.2857142857142858</v>
      </c>
      <c r="L85" s="304">
        <f t="shared" si="4"/>
        <v>0.78498985801217036</v>
      </c>
      <c r="M85" s="304">
        <f t="shared" si="4"/>
        <v>1.2364532019704433</v>
      </c>
    </row>
    <row r="86" spans="1:13" x14ac:dyDescent="0.15">
      <c r="B86" t="s">
        <v>17</v>
      </c>
      <c r="C86">
        <f>[1]推移データ!C135</f>
        <v>613</v>
      </c>
      <c r="D86">
        <f>[1]推移データ!G135+[1]推移データ!H135+[1]推移データ!I135</f>
        <v>58</v>
      </c>
      <c r="E86">
        <f>[1]推移データ!D135+[1]推移データ!E135+[1]推移データ!F135</f>
        <v>378</v>
      </c>
      <c r="F86">
        <f>[1]推移データ!J135+[1]推移データ!K135</f>
        <v>177</v>
      </c>
      <c r="I86" t="s">
        <v>17</v>
      </c>
      <c r="J86" s="304">
        <f t="shared" si="5"/>
        <v>0.82392473118279574</v>
      </c>
      <c r="K86" s="304">
        <f t="shared" si="4"/>
        <v>0.93548387096774188</v>
      </c>
      <c r="L86" s="304">
        <f t="shared" si="4"/>
        <v>0.82894736842105265</v>
      </c>
      <c r="M86" s="304">
        <f t="shared" si="4"/>
        <v>0.7831858407079646</v>
      </c>
    </row>
    <row r="87" spans="1:13" x14ac:dyDescent="0.15">
      <c r="B87" t="s">
        <v>18</v>
      </c>
      <c r="C87">
        <f>[1]推移データ!C136</f>
        <v>807</v>
      </c>
      <c r="D87">
        <f>[1]推移データ!G136+[1]推移データ!H136+[1]推移データ!I136</f>
        <v>92</v>
      </c>
      <c r="E87">
        <f>[1]推移データ!D136+[1]推移データ!E136+[1]推移データ!F136</f>
        <v>519</v>
      </c>
      <c r="F87">
        <f>[1]推移データ!J136+[1]推移データ!K136</f>
        <v>196</v>
      </c>
      <c r="I87" t="s">
        <v>18</v>
      </c>
      <c r="J87" s="304">
        <f t="shared" si="5"/>
        <v>1.0480519480519481</v>
      </c>
      <c r="K87" s="304">
        <f t="shared" si="4"/>
        <v>0.63013698630136983</v>
      </c>
      <c r="L87" s="304">
        <f t="shared" si="4"/>
        <v>1.2942643391521198</v>
      </c>
      <c r="M87" s="304">
        <f t="shared" si="4"/>
        <v>0.87892376681614348</v>
      </c>
    </row>
    <row r="88" spans="1:13" x14ac:dyDescent="0.15">
      <c r="B88" t="s">
        <v>19</v>
      </c>
      <c r="C88">
        <f>[1]推移データ!C137</f>
        <v>885</v>
      </c>
      <c r="D88">
        <f>[1]推移データ!G137+[1]推移データ!H137+[1]推移データ!I137</f>
        <v>111</v>
      </c>
      <c r="E88">
        <f>[1]推移データ!D137+[1]推移データ!E137+[1]推移データ!F137</f>
        <v>499</v>
      </c>
      <c r="F88">
        <f>[1]推移データ!J137+[1]推移データ!K137</f>
        <v>275</v>
      </c>
      <c r="I88" t="s">
        <v>19</v>
      </c>
      <c r="J88" s="304">
        <f t="shared" si="5"/>
        <v>0.96091205211726383</v>
      </c>
      <c r="K88" s="304">
        <f t="shared" si="4"/>
        <v>1.2906976744186047</v>
      </c>
      <c r="L88" s="304">
        <f t="shared" si="4"/>
        <v>0.78459119496855345</v>
      </c>
      <c r="M88" s="304">
        <f t="shared" si="4"/>
        <v>1.3819095477386936</v>
      </c>
    </row>
    <row r="89" spans="1:13" x14ac:dyDescent="0.15">
      <c r="B89" t="s">
        <v>20</v>
      </c>
      <c r="C89">
        <f>[1]推移データ!C138</f>
        <v>790</v>
      </c>
      <c r="D89">
        <f>[1]推移データ!G138+[1]推移データ!H138+[1]推移データ!I138</f>
        <v>66</v>
      </c>
      <c r="E89">
        <f>[1]推移データ!D138+[1]推移データ!E138+[1]推移データ!F138</f>
        <v>486</v>
      </c>
      <c r="F89">
        <f>[1]推移データ!J138+[1]推移データ!K138</f>
        <v>238</v>
      </c>
      <c r="I89" t="s">
        <v>20</v>
      </c>
      <c r="J89" s="304">
        <f t="shared" si="5"/>
        <v>0.90596330275229353</v>
      </c>
      <c r="K89" s="304">
        <f t="shared" si="4"/>
        <v>0.49624060150375937</v>
      </c>
      <c r="L89" s="304">
        <f t="shared" si="4"/>
        <v>0.89338235294117652</v>
      </c>
      <c r="M89" s="304">
        <f t="shared" si="4"/>
        <v>1.2205128205128206</v>
      </c>
    </row>
    <row r="90" spans="1:13" x14ac:dyDescent="0.15">
      <c r="B90" t="s">
        <v>21</v>
      </c>
      <c r="C90">
        <f>[1]推移データ!C139</f>
        <v>668</v>
      </c>
      <c r="D90">
        <f>[1]推移データ!G139+[1]推移データ!H139+[1]推移データ!I139</f>
        <v>77</v>
      </c>
      <c r="E90">
        <f>[1]推移データ!D139+[1]推移データ!E139+[1]推移データ!F139</f>
        <v>400</v>
      </c>
      <c r="F90">
        <f>[1]推移データ!J139+[1]推移データ!K139</f>
        <v>191</v>
      </c>
      <c r="I90" t="s">
        <v>21</v>
      </c>
      <c r="J90" s="304">
        <f t="shared" si="5"/>
        <v>0.8308457711442786</v>
      </c>
      <c r="K90" s="304">
        <f t="shared" si="5"/>
        <v>1.0266666666666666</v>
      </c>
      <c r="L90" s="304">
        <f t="shared" si="5"/>
        <v>0.81300813008130079</v>
      </c>
      <c r="M90" s="304">
        <f t="shared" si="5"/>
        <v>0.80590717299578063</v>
      </c>
    </row>
    <row r="91" spans="1:13" x14ac:dyDescent="0.15">
      <c r="B91" t="s">
        <v>22</v>
      </c>
      <c r="C91">
        <f>[1]推移データ!C140</f>
        <v>778</v>
      </c>
      <c r="D91">
        <f>[1]推移データ!G140+[1]推移データ!H140+[1]推移データ!I140</f>
        <v>80</v>
      </c>
      <c r="E91">
        <f>[1]推移データ!D140+[1]推移データ!E140+[1]推移データ!F140</f>
        <v>460</v>
      </c>
      <c r="F91">
        <f>[1]推移データ!J140+[1]推移データ!K140</f>
        <v>238</v>
      </c>
      <c r="I91" t="s">
        <v>22</v>
      </c>
      <c r="J91" s="304">
        <f t="shared" si="5"/>
        <v>1.0485175202156334</v>
      </c>
      <c r="K91" s="304">
        <f t="shared" si="5"/>
        <v>1.1940298507462686</v>
      </c>
      <c r="L91" s="304">
        <f t="shared" si="5"/>
        <v>1.0978520286396181</v>
      </c>
      <c r="M91" s="304">
        <f t="shared" si="5"/>
        <v>0.9296875</v>
      </c>
    </row>
    <row r="92" spans="1:13" x14ac:dyDescent="0.15">
      <c r="B92" t="s">
        <v>23</v>
      </c>
      <c r="C92">
        <f>[1]推移データ!C141</f>
        <v>813</v>
      </c>
      <c r="D92">
        <f>[1]推移データ!G141+[1]推移データ!H141+[1]推移データ!I141</f>
        <v>62</v>
      </c>
      <c r="E92">
        <f>[1]推移データ!D141+[1]推移データ!E141+[1]推移データ!F141</f>
        <v>471</v>
      </c>
      <c r="F92">
        <f>[1]推移データ!J141+[1]推移データ!K141</f>
        <v>280</v>
      </c>
      <c r="I92" t="s">
        <v>23</v>
      </c>
      <c r="J92" s="304">
        <f t="shared" si="5"/>
        <v>0.97365269461077841</v>
      </c>
      <c r="K92" s="304">
        <f t="shared" si="5"/>
        <v>1.2156862745098038</v>
      </c>
      <c r="L92" s="304">
        <f t="shared" si="5"/>
        <v>0.81629116117850953</v>
      </c>
      <c r="M92" s="304">
        <f t="shared" si="5"/>
        <v>1.3526570048309179</v>
      </c>
    </row>
    <row r="93" spans="1:13" x14ac:dyDescent="0.15">
      <c r="B93" t="s">
        <v>24</v>
      </c>
      <c r="C93">
        <f>[1]推移データ!C142</f>
        <v>968</v>
      </c>
      <c r="D93">
        <f>[1]推移データ!G142+[1]推移データ!H142+[1]推移データ!I142</f>
        <v>134</v>
      </c>
      <c r="E93">
        <f>[1]推移データ!D142+[1]推移データ!E142+[1]推移データ!F142</f>
        <v>586</v>
      </c>
      <c r="F93">
        <f>[1]推移データ!J142+[1]推移データ!K142</f>
        <v>248</v>
      </c>
      <c r="I93" t="s">
        <v>24</v>
      </c>
      <c r="J93" s="304">
        <f t="shared" si="5"/>
        <v>1.1565113500597373</v>
      </c>
      <c r="K93" s="304">
        <f t="shared" si="5"/>
        <v>1.2761904761904761</v>
      </c>
      <c r="L93" s="304">
        <f t="shared" si="5"/>
        <v>1.0464285714285715</v>
      </c>
      <c r="M93" s="304">
        <f t="shared" si="5"/>
        <v>1.441860465116279</v>
      </c>
    </row>
    <row r="94" spans="1:13" x14ac:dyDescent="0.15">
      <c r="B94" t="s">
        <v>25</v>
      </c>
      <c r="C94">
        <f>[1]推移データ!C143</f>
        <v>798</v>
      </c>
      <c r="D94">
        <f>[1]推移データ!G143+[1]推移データ!H143+[1]推移データ!I143</f>
        <v>45</v>
      </c>
      <c r="E94">
        <f>[1]推移データ!D143+[1]推移データ!E143+[1]推移データ!F143</f>
        <v>500</v>
      </c>
      <c r="F94">
        <f>[1]推移データ!J143+[1]推移データ!K143</f>
        <v>253</v>
      </c>
      <c r="I94" t="s">
        <v>25</v>
      </c>
      <c r="J94" s="304">
        <f t="shared" si="5"/>
        <v>0.93115519253208867</v>
      </c>
      <c r="K94" s="304">
        <f t="shared" si="5"/>
        <v>0.83333333333333337</v>
      </c>
      <c r="L94" s="304">
        <f t="shared" si="5"/>
        <v>0.92250922509225097</v>
      </c>
      <c r="M94" s="304">
        <f t="shared" si="5"/>
        <v>0.96934865900383138</v>
      </c>
    </row>
    <row r="95" spans="1:13" x14ac:dyDescent="0.15">
      <c r="B95" t="s">
        <v>14</v>
      </c>
      <c r="C95">
        <f>[1]推移データ!C144</f>
        <v>676</v>
      </c>
      <c r="D95">
        <f>[1]推移データ!G144+[1]推移データ!H144+[1]推移データ!I144</f>
        <v>66</v>
      </c>
      <c r="E95">
        <f>[1]推移データ!D144+[1]推移データ!E144+[1]推移データ!F144</f>
        <v>448</v>
      </c>
      <c r="F95">
        <f>[1]推移データ!J144+[1]推移データ!K144</f>
        <v>162</v>
      </c>
      <c r="I95" t="s">
        <v>14</v>
      </c>
      <c r="J95" s="304">
        <f t="shared" si="5"/>
        <v>0.92984869325997244</v>
      </c>
      <c r="K95" s="304">
        <f t="shared" si="5"/>
        <v>0.97058823529411764</v>
      </c>
      <c r="L95" s="304">
        <f t="shared" si="5"/>
        <v>1.0442890442890442</v>
      </c>
      <c r="M95" s="304">
        <f t="shared" si="5"/>
        <v>0.70434782608695656</v>
      </c>
    </row>
    <row r="96" spans="1:13" x14ac:dyDescent="0.15">
      <c r="A96" t="s">
        <v>300</v>
      </c>
      <c r="B96" t="s">
        <v>15</v>
      </c>
      <c r="C96">
        <f>[1]推移データ!C145</f>
        <v>548</v>
      </c>
      <c r="D96">
        <f>[1]推移データ!G145+[1]推移データ!H145+[1]推移データ!I145</f>
        <v>37</v>
      </c>
      <c r="E96">
        <f>[1]推移データ!D145+[1]推移データ!E145+[1]推移データ!F145</f>
        <v>298</v>
      </c>
      <c r="F96">
        <f>[1]推移データ!J145+[1]推移データ!K145</f>
        <v>213</v>
      </c>
      <c r="I96" t="s">
        <v>15</v>
      </c>
      <c r="J96" s="304">
        <f t="shared" si="5"/>
        <v>0.70618556701030932</v>
      </c>
      <c r="K96" s="304">
        <f t="shared" si="5"/>
        <v>0.94871794871794868</v>
      </c>
      <c r="L96" s="304">
        <f t="shared" si="5"/>
        <v>0.6353944562899787</v>
      </c>
      <c r="M96" s="304">
        <f t="shared" si="5"/>
        <v>0.79477611940298509</v>
      </c>
    </row>
    <row r="97" spans="1:13" x14ac:dyDescent="0.15">
      <c r="B97" t="s">
        <v>16</v>
      </c>
      <c r="C97">
        <f>[1]推移データ!C146</f>
        <v>568</v>
      </c>
      <c r="D97">
        <f>[1]推移データ!G146+[1]推移データ!H146+[1]推移データ!I146</f>
        <v>46</v>
      </c>
      <c r="E97">
        <f>[1]推移データ!D146+[1]推移データ!E146+[1]推移データ!F146</f>
        <v>334</v>
      </c>
      <c r="F97">
        <f>[1]推移データ!J146+[1]推移データ!K146</f>
        <v>188</v>
      </c>
      <c r="H97" t="s">
        <v>309</v>
      </c>
      <c r="I97" t="s">
        <v>16</v>
      </c>
      <c r="J97" s="304">
        <f t="shared" si="5"/>
        <v>0.78998609179415857</v>
      </c>
      <c r="K97" s="304">
        <f t="shared" si="5"/>
        <v>0.5679012345679012</v>
      </c>
      <c r="L97" s="304">
        <f t="shared" si="5"/>
        <v>0.86304909560723519</v>
      </c>
      <c r="M97" s="304">
        <f t="shared" si="5"/>
        <v>0.74900398406374502</v>
      </c>
    </row>
    <row r="98" spans="1:13" x14ac:dyDescent="0.15">
      <c r="A98" t="s">
        <v>305</v>
      </c>
      <c r="B98" t="s">
        <v>17</v>
      </c>
      <c r="C98">
        <f>[1]推移データ!C147</f>
        <v>433</v>
      </c>
      <c r="D98">
        <f>[1]推移データ!G147+[1]推移データ!H147+[1]推移データ!I147</f>
        <v>55</v>
      </c>
      <c r="E98">
        <f>[1]推移データ!D147+[1]推移データ!E147+[1]推移データ!F147</f>
        <v>313</v>
      </c>
      <c r="F98">
        <f>[1]推移データ!J147+[1]推移データ!K147</f>
        <v>65</v>
      </c>
      <c r="H98" t="s">
        <v>310</v>
      </c>
      <c r="I98" t="s">
        <v>17</v>
      </c>
      <c r="J98" s="304">
        <f t="shared" si="5"/>
        <v>0.70636215334420882</v>
      </c>
      <c r="K98" s="304">
        <f t="shared" si="5"/>
        <v>0.94827586206896552</v>
      </c>
      <c r="L98" s="304">
        <f t="shared" si="5"/>
        <v>0.82804232804232802</v>
      </c>
      <c r="M98" s="304">
        <f t="shared" si="5"/>
        <v>0.3672316384180791</v>
      </c>
    </row>
    <row r="99" spans="1:13" x14ac:dyDescent="0.15">
      <c r="B99" t="s">
        <v>18</v>
      </c>
      <c r="C99">
        <f>[1]推移データ!C148</f>
        <v>487</v>
      </c>
      <c r="D99">
        <f>[1]推移データ!G148+[1]推移データ!H148+[1]推移データ!I148</f>
        <v>65</v>
      </c>
      <c r="E99">
        <f>[1]推移データ!D148+[1]推移データ!E148+[1]推移データ!F148</f>
        <v>237</v>
      </c>
      <c r="F99">
        <f>[1]推移データ!J148+[1]推移データ!K148</f>
        <v>185</v>
      </c>
      <c r="I99" t="s">
        <v>18</v>
      </c>
      <c r="J99" s="304">
        <f t="shared" si="5"/>
        <v>0.60346964064436182</v>
      </c>
      <c r="K99" s="304">
        <f t="shared" si="5"/>
        <v>0.70652173913043481</v>
      </c>
      <c r="L99" s="304">
        <f t="shared" si="5"/>
        <v>0.45664739884393063</v>
      </c>
      <c r="M99" s="304">
        <f t="shared" si="5"/>
        <v>0.94387755102040816</v>
      </c>
    </row>
    <row r="100" spans="1:13" x14ac:dyDescent="0.15">
      <c r="B100" t="s">
        <v>19</v>
      </c>
      <c r="C100">
        <f>[1]推移データ!C149</f>
        <v>512</v>
      </c>
      <c r="D100">
        <f>[1]推移データ!G149+[1]推移データ!H149+[1]推移データ!I149</f>
        <v>93</v>
      </c>
      <c r="E100">
        <f>[1]推移データ!D149+[1]推移データ!E149+[1]推移データ!F149</f>
        <v>325</v>
      </c>
      <c r="F100">
        <f>[1]推移データ!J149+[1]推移データ!K149</f>
        <v>94</v>
      </c>
      <c r="I100" t="s">
        <v>19</v>
      </c>
      <c r="J100" s="304">
        <f t="shared" si="5"/>
        <v>0.5785310734463277</v>
      </c>
      <c r="K100" s="304">
        <f t="shared" si="5"/>
        <v>0.83783783783783783</v>
      </c>
      <c r="L100" s="304">
        <f t="shared" si="5"/>
        <v>0.65130260521042083</v>
      </c>
      <c r="M100" s="304">
        <f t="shared" si="5"/>
        <v>0.3418181818181818</v>
      </c>
    </row>
    <row r="101" spans="1:13" x14ac:dyDescent="0.15">
      <c r="B101" t="s">
        <v>20</v>
      </c>
      <c r="C101">
        <f>[1]推移データ!C150</f>
        <v>638</v>
      </c>
      <c r="D101">
        <f>[1]推移データ!G150+[1]推移データ!H150+[1]推移データ!I150</f>
        <v>70</v>
      </c>
      <c r="E101">
        <f>[1]推移データ!D150+[1]推移データ!E150+[1]推移データ!F150</f>
        <v>468</v>
      </c>
      <c r="F101">
        <f>[1]推移データ!J150+[1]推移データ!K150</f>
        <v>100</v>
      </c>
      <c r="I101" t="s">
        <v>20</v>
      </c>
      <c r="J101" s="304">
        <f t="shared" si="5"/>
        <v>0.80759493670886073</v>
      </c>
      <c r="K101" s="304">
        <f t="shared" si="5"/>
        <v>1.0606060606060606</v>
      </c>
      <c r="L101" s="304">
        <f t="shared" si="5"/>
        <v>0.96296296296296291</v>
      </c>
      <c r="M101" s="304">
        <f t="shared" si="5"/>
        <v>0.42016806722689076</v>
      </c>
    </row>
    <row r="102" spans="1:13" x14ac:dyDescent="0.15">
      <c r="B102" t="s">
        <v>21</v>
      </c>
      <c r="C102">
        <f>[1]推移データ!C151</f>
        <v>1064</v>
      </c>
      <c r="D102">
        <f>[1]推移データ!G151+[1]推移データ!H151+[1]推移データ!I151</f>
        <v>87</v>
      </c>
      <c r="E102">
        <f>[1]推移データ!D151+[1]推移データ!E151+[1]推移データ!F151</f>
        <v>756</v>
      </c>
      <c r="F102">
        <f>[1]推移データ!J151+[1]推移データ!K151</f>
        <v>221</v>
      </c>
      <c r="I102" t="s">
        <v>21</v>
      </c>
      <c r="J102" s="304">
        <f t="shared" si="5"/>
        <v>1.5928143712574849</v>
      </c>
      <c r="K102" s="304">
        <f t="shared" si="5"/>
        <v>1.1298701298701299</v>
      </c>
      <c r="L102" s="304">
        <f t="shared" si="5"/>
        <v>1.89</v>
      </c>
      <c r="M102" s="304">
        <f t="shared" si="5"/>
        <v>1.1570680628272252</v>
      </c>
    </row>
    <row r="103" spans="1:13" x14ac:dyDescent="0.15">
      <c r="B103" t="s">
        <v>22</v>
      </c>
      <c r="C103">
        <f>[1]推移データ!C152</f>
        <v>604</v>
      </c>
      <c r="D103">
        <f>[1]推移データ!G152+[1]推移データ!H152+[1]推移データ!I152</f>
        <v>52</v>
      </c>
      <c r="E103">
        <f>[1]推移データ!D152+[1]推移データ!E152+[1]推移データ!F152</f>
        <v>471</v>
      </c>
      <c r="F103">
        <f>[1]推移データ!J152+[1]推移データ!K152</f>
        <v>81</v>
      </c>
      <c r="I103" t="s">
        <v>22</v>
      </c>
      <c r="J103" s="304">
        <f t="shared" si="5"/>
        <v>0.7763496143958869</v>
      </c>
      <c r="K103" s="304">
        <f t="shared" si="5"/>
        <v>0.65</v>
      </c>
      <c r="L103" s="304">
        <f t="shared" si="5"/>
        <v>1.0239130434782608</v>
      </c>
      <c r="M103" s="304">
        <f t="shared" si="5"/>
        <v>0.34033613445378152</v>
      </c>
    </row>
    <row r="104" spans="1:13" x14ac:dyDescent="0.15">
      <c r="B104" t="s">
        <v>23</v>
      </c>
      <c r="C104">
        <f>[1]推移データ!C153</f>
        <v>729</v>
      </c>
      <c r="D104">
        <f>[1]推移データ!G153+[1]推移データ!H153+[1]推移データ!I153</f>
        <v>68</v>
      </c>
      <c r="E104">
        <f>[1]推移データ!D153+[1]推移データ!E153+[1]推移データ!F153</f>
        <v>466</v>
      </c>
      <c r="F104">
        <f>[1]推移データ!J153+[1]推移データ!K153</f>
        <v>195</v>
      </c>
      <c r="I104" t="s">
        <v>23</v>
      </c>
      <c r="J104" s="304">
        <f t="shared" si="5"/>
        <v>0.89667896678966785</v>
      </c>
      <c r="K104" s="304">
        <f t="shared" si="5"/>
        <v>1.096774193548387</v>
      </c>
      <c r="L104" s="304">
        <f t="shared" si="5"/>
        <v>0.98938428874734607</v>
      </c>
      <c r="M104" s="304">
        <f t="shared" si="5"/>
        <v>0.6964285714285714</v>
      </c>
    </row>
    <row r="105" spans="1:13" x14ac:dyDescent="0.15">
      <c r="B105" t="s">
        <v>24</v>
      </c>
      <c r="C105">
        <f>[1]推移データ!C154</f>
        <v>873</v>
      </c>
      <c r="D105">
        <f>[1]推移データ!G154+[1]推移データ!H154+[1]推移データ!I154</f>
        <v>96</v>
      </c>
      <c r="E105">
        <f>[1]推移データ!D154+[1]推移データ!E154+[1]推移データ!F154</f>
        <v>530</v>
      </c>
      <c r="F105">
        <f>[1]推移データ!J154+[1]推移データ!K154</f>
        <v>247</v>
      </c>
      <c r="I105" t="s">
        <v>24</v>
      </c>
      <c r="J105" s="304">
        <f t="shared" si="5"/>
        <v>0.90185950413223137</v>
      </c>
      <c r="K105" s="304">
        <f t="shared" si="5"/>
        <v>0.71641791044776115</v>
      </c>
      <c r="L105" s="304">
        <f t="shared" si="5"/>
        <v>0.90443686006825941</v>
      </c>
      <c r="M105" s="304">
        <f t="shared" si="5"/>
        <v>0.99596774193548387</v>
      </c>
    </row>
    <row r="106" spans="1:13" x14ac:dyDescent="0.15">
      <c r="B106" t="s">
        <v>25</v>
      </c>
      <c r="C106">
        <f>[1]推移データ!C155</f>
        <v>694</v>
      </c>
      <c r="D106">
        <f>[1]推移データ!G155+[1]推移データ!H155+[1]推移データ!I155</f>
        <v>66</v>
      </c>
      <c r="E106">
        <f>[1]推移データ!D155+[1]推移データ!E155+[1]推移データ!F155</f>
        <v>458</v>
      </c>
      <c r="F106">
        <f>[1]推移データ!J155+[1]推移データ!K155</f>
        <v>170</v>
      </c>
      <c r="I106" t="s">
        <v>25</v>
      </c>
      <c r="J106" s="304">
        <f t="shared" si="5"/>
        <v>0.86967418546365916</v>
      </c>
      <c r="K106" s="304">
        <f t="shared" si="5"/>
        <v>1.4666666666666666</v>
      </c>
      <c r="L106" s="304">
        <f t="shared" si="5"/>
        <v>0.91600000000000004</v>
      </c>
      <c r="M106" s="304">
        <f t="shared" si="5"/>
        <v>0.67193675889328064</v>
      </c>
    </row>
    <row r="107" spans="1:13" x14ac:dyDescent="0.15">
      <c r="B107" t="s">
        <v>14</v>
      </c>
      <c r="C107">
        <f>[1]推移データ!C156</f>
        <v>823</v>
      </c>
      <c r="D107">
        <f>[1]推移データ!G156+[1]推移データ!H156+[1]推移データ!I156</f>
        <v>54</v>
      </c>
      <c r="E107">
        <f>[1]推移データ!D156+[1]推移データ!E156+[1]推移データ!F156</f>
        <v>437</v>
      </c>
      <c r="F107">
        <f>[1]推移データ!J156+[1]推移データ!K156</f>
        <v>332</v>
      </c>
      <c r="I107" t="s">
        <v>14</v>
      </c>
      <c r="J107" s="304">
        <f t="shared" si="5"/>
        <v>1.2174556213017751</v>
      </c>
      <c r="K107" s="304">
        <f t="shared" si="5"/>
        <v>0.81818181818181823</v>
      </c>
      <c r="L107" s="304">
        <f t="shared" si="5"/>
        <v>0.9754464285714286</v>
      </c>
      <c r="M107" s="304">
        <f t="shared" si="5"/>
        <v>2.0493827160493829</v>
      </c>
    </row>
    <row r="108" spans="1:13" x14ac:dyDescent="0.15">
      <c r="B108" t="s">
        <v>15</v>
      </c>
      <c r="C108">
        <f>[1]推移データ!C157</f>
        <v>547</v>
      </c>
      <c r="D108">
        <f>[1]推移データ!G157+[1]推移データ!H157+[1]推移データ!I157</f>
        <v>21</v>
      </c>
      <c r="E108">
        <f>[1]推移データ!D157+[1]推移データ!E157+[1]推移データ!F157</f>
        <v>347</v>
      </c>
      <c r="F108">
        <f>[1]推移データ!J157+[1]推移データ!K157</f>
        <v>179</v>
      </c>
      <c r="I108" t="s">
        <v>15</v>
      </c>
      <c r="J108" s="304">
        <f t="shared" si="5"/>
        <v>0.99817518248175185</v>
      </c>
      <c r="K108" s="304">
        <f t="shared" si="5"/>
        <v>0.56756756756756754</v>
      </c>
      <c r="L108" s="304">
        <f t="shared" si="5"/>
        <v>1.1644295302013423</v>
      </c>
      <c r="M108" s="304">
        <f t="shared" si="5"/>
        <v>0.84037558685446012</v>
      </c>
    </row>
    <row r="109" spans="1:13" x14ac:dyDescent="0.15">
      <c r="B109" t="s">
        <v>16</v>
      </c>
      <c r="C109">
        <f>[1]推移データ!C158</f>
        <v>689</v>
      </c>
      <c r="D109">
        <f>[1]推移データ!G158+[1]推移データ!H158+[1]推移データ!I158</f>
        <v>49</v>
      </c>
      <c r="E109">
        <f>[1]推移データ!D158+[1]推移データ!E158+[1]推移データ!F158</f>
        <v>434</v>
      </c>
      <c r="F109">
        <f>[1]推移データ!J158+[1]推移データ!K158</f>
        <v>206</v>
      </c>
      <c r="I109" t="s">
        <v>16</v>
      </c>
      <c r="J109" s="304">
        <f t="shared" si="5"/>
        <v>1.2130281690140845</v>
      </c>
      <c r="K109" s="304">
        <f t="shared" si="5"/>
        <v>1.0652173913043479</v>
      </c>
      <c r="L109" s="304">
        <f t="shared" si="5"/>
        <v>1.2994011976047903</v>
      </c>
      <c r="M109" s="304">
        <f t="shared" si="5"/>
        <v>1.0957446808510638</v>
      </c>
    </row>
    <row r="110" spans="1:13" x14ac:dyDescent="0.15">
      <c r="A110" t="s">
        <v>340</v>
      </c>
      <c r="B110" t="s">
        <v>17</v>
      </c>
      <c r="C110">
        <f>[1]推移データ!C159</f>
        <v>972</v>
      </c>
      <c r="D110">
        <f>[1]推移データ!G159+[1]推移データ!H159+[1]推移データ!I159</f>
        <v>100</v>
      </c>
      <c r="E110">
        <f>[1]推移データ!D159+[1]推移データ!E159+[1]推移データ!F159</f>
        <v>526</v>
      </c>
      <c r="F110">
        <f>[1]推移データ!J159+[1]推移データ!K159</f>
        <v>346</v>
      </c>
      <c r="H110" t="s">
        <v>311</v>
      </c>
      <c r="I110" t="s">
        <v>17</v>
      </c>
      <c r="J110" s="304">
        <f t="shared" si="5"/>
        <v>2.2448036951501154</v>
      </c>
      <c r="K110" s="304">
        <f t="shared" si="5"/>
        <v>1.8181818181818181</v>
      </c>
      <c r="L110" s="304">
        <f t="shared" si="5"/>
        <v>1.6805111821086263</v>
      </c>
      <c r="M110" s="304">
        <f t="shared" si="5"/>
        <v>5.3230769230769228</v>
      </c>
    </row>
    <row r="111" spans="1:13" x14ac:dyDescent="0.15">
      <c r="B111" t="s">
        <v>18</v>
      </c>
      <c r="C111">
        <f>[1]推移データ!C160</f>
        <v>885</v>
      </c>
      <c r="D111">
        <f>[1]推移データ!G160+[1]推移データ!H160+[1]推移データ!I160</f>
        <v>77</v>
      </c>
      <c r="E111">
        <f>[1]推移データ!D160+[1]推移データ!E160+[1]推移データ!F160</f>
        <v>498</v>
      </c>
      <c r="F111">
        <f>[1]推移データ!J160+[1]推移データ!K160</f>
        <v>310</v>
      </c>
      <c r="I111" t="s">
        <v>18</v>
      </c>
      <c r="J111" s="304">
        <f t="shared" si="5"/>
        <v>1.8172484599589322</v>
      </c>
      <c r="K111" s="304">
        <f t="shared" si="5"/>
        <v>1.1846153846153846</v>
      </c>
      <c r="L111" s="304">
        <f t="shared" si="5"/>
        <v>2.1012658227848102</v>
      </c>
      <c r="M111" s="304">
        <f t="shared" si="5"/>
        <v>1.6756756756756757</v>
      </c>
    </row>
    <row r="112" spans="1:13" x14ac:dyDescent="0.15">
      <c r="B112" t="s">
        <v>19</v>
      </c>
      <c r="C112">
        <f>[1]推移データ!C161</f>
        <v>1026</v>
      </c>
      <c r="D112">
        <f>[1]推移データ!G161+[1]推移データ!H161+[1]推移データ!I161</f>
        <v>121</v>
      </c>
      <c r="E112">
        <f>[1]推移データ!D161+[1]推移データ!E161+[1]推移データ!F161</f>
        <v>460</v>
      </c>
      <c r="F112">
        <f>[1]推移データ!J161+[1]推移データ!K161</f>
        <v>445</v>
      </c>
      <c r="I112" t="s">
        <v>19</v>
      </c>
      <c r="J112" s="304">
        <f t="shared" si="5"/>
        <v>2.00390625</v>
      </c>
      <c r="K112" s="304">
        <f t="shared" si="5"/>
        <v>1.3010752688172043</v>
      </c>
      <c r="L112" s="304">
        <f t="shared" si="5"/>
        <v>1.4153846153846155</v>
      </c>
      <c r="M112" s="304">
        <f t="shared" si="5"/>
        <v>4.7340425531914896</v>
      </c>
    </row>
    <row r="113" spans="1:13" x14ac:dyDescent="0.15">
      <c r="B113" t="s">
        <v>20</v>
      </c>
      <c r="C113">
        <f>[1]推移データ!C162</f>
        <v>904</v>
      </c>
      <c r="D113">
        <f>[1]推移データ!G162+[1]推移データ!H162+[1]推移データ!I162</f>
        <v>91</v>
      </c>
      <c r="E113">
        <f>[1]推移データ!D162+[1]推移データ!E162+[1]推移データ!F162</f>
        <v>488</v>
      </c>
      <c r="F113">
        <f>[1]推移データ!J162+[1]推移データ!K162</f>
        <v>325</v>
      </c>
      <c r="I113" t="s">
        <v>20</v>
      </c>
      <c r="J113" s="304">
        <f t="shared" si="5"/>
        <v>1.4169278996865204</v>
      </c>
      <c r="K113" s="304">
        <f t="shared" si="5"/>
        <v>1.3</v>
      </c>
      <c r="L113" s="304">
        <f t="shared" si="5"/>
        <v>1.0427350427350428</v>
      </c>
      <c r="M113" s="304">
        <f t="shared" si="5"/>
        <v>3.25</v>
      </c>
    </row>
    <row r="114" spans="1:13" x14ac:dyDescent="0.15">
      <c r="B114" t="s">
        <v>21</v>
      </c>
      <c r="C114">
        <f>[1]推移データ!C163</f>
        <v>817</v>
      </c>
      <c r="D114">
        <f>[1]推移データ!G163+[1]推移データ!H163+[1]推移データ!I163</f>
        <v>91</v>
      </c>
      <c r="E114">
        <f>[1]推移データ!D163+[1]推移データ!E163+[1]推移データ!F163</f>
        <v>438</v>
      </c>
      <c r="F114">
        <f>[1]推移データ!J163+[1]推移データ!K163</f>
        <v>288</v>
      </c>
      <c r="I114" t="s">
        <v>21</v>
      </c>
      <c r="J114" s="304">
        <f t="shared" si="5"/>
        <v>0.7678571428571429</v>
      </c>
      <c r="K114" s="304">
        <f t="shared" si="5"/>
        <v>1.0459770114942528</v>
      </c>
      <c r="L114" s="304">
        <f t="shared" si="5"/>
        <v>0.57936507936507942</v>
      </c>
      <c r="M114" s="304">
        <f t="shared" si="5"/>
        <v>1.3031674208144797</v>
      </c>
    </row>
    <row r="115" spans="1:13" x14ac:dyDescent="0.15">
      <c r="B115" t="s">
        <v>22</v>
      </c>
      <c r="C115">
        <f>[1]推移データ!C164</f>
        <v>1065</v>
      </c>
      <c r="D115">
        <f>[1]推移データ!G164+[1]推移データ!H164+[1]推移データ!I164</f>
        <v>82</v>
      </c>
      <c r="E115">
        <f>[1]推移データ!D164+[1]推移データ!E164+[1]推移データ!F164</f>
        <v>532</v>
      </c>
      <c r="F115">
        <f>[1]推移データ!J164+[1]推移データ!K164</f>
        <v>451</v>
      </c>
      <c r="I115" t="s">
        <v>22</v>
      </c>
      <c r="J115" s="304">
        <f t="shared" si="5"/>
        <v>1.7632450331125828</v>
      </c>
      <c r="K115" s="304">
        <f t="shared" si="5"/>
        <v>1.5769230769230769</v>
      </c>
      <c r="L115" s="304">
        <f t="shared" si="5"/>
        <v>1.1295116772823779</v>
      </c>
      <c r="M115" s="304">
        <f t="shared" si="5"/>
        <v>5.5679012345679011</v>
      </c>
    </row>
    <row r="116" spans="1:13" x14ac:dyDescent="0.15">
      <c r="B116" t="s">
        <v>23</v>
      </c>
      <c r="C116">
        <f>[1]推移データ!C165</f>
        <v>1385</v>
      </c>
      <c r="D116">
        <f>[1]推移データ!G165+[1]推移データ!H165+[1]推移データ!I165</f>
        <v>110</v>
      </c>
      <c r="E116">
        <f>[1]推移データ!D165+[1]推移データ!E165+[1]推移データ!F165</f>
        <v>680</v>
      </c>
      <c r="F116">
        <f>[1]推移データ!J165+[1]推移データ!K165</f>
        <v>595</v>
      </c>
      <c r="I116" t="s">
        <v>23</v>
      </c>
      <c r="J116" s="304">
        <f t="shared" si="5"/>
        <v>1.8998628257887518</v>
      </c>
      <c r="K116" s="304">
        <f t="shared" si="5"/>
        <v>1.6176470588235294</v>
      </c>
      <c r="L116" s="304">
        <f t="shared" si="5"/>
        <v>1.4592274678111588</v>
      </c>
      <c r="M116" s="304">
        <f t="shared" si="5"/>
        <v>3.0512820512820511</v>
      </c>
    </row>
    <row r="117" spans="1:13" x14ac:dyDescent="0.15">
      <c r="B117" t="s">
        <v>24</v>
      </c>
      <c r="C117">
        <f>[1]推移データ!C166</f>
        <v>1256</v>
      </c>
      <c r="D117">
        <f>[1]推移データ!G166+[1]推移データ!H166+[1]推移データ!I166</f>
        <v>69</v>
      </c>
      <c r="E117">
        <f>[1]推移データ!D166+[1]推移データ!E166+[1]推移データ!F166</f>
        <v>652</v>
      </c>
      <c r="F117">
        <f>[1]推移データ!J166+[1]推移データ!K166</f>
        <v>535</v>
      </c>
      <c r="I117" t="s">
        <v>24</v>
      </c>
      <c r="J117" s="304">
        <f t="shared" si="5"/>
        <v>1.438717067583047</v>
      </c>
      <c r="K117" s="304">
        <f t="shared" si="5"/>
        <v>0.71875</v>
      </c>
      <c r="L117" s="304">
        <f t="shared" si="5"/>
        <v>1.230188679245283</v>
      </c>
      <c r="M117" s="304">
        <f t="shared" si="5"/>
        <v>2.165991902834008</v>
      </c>
    </row>
    <row r="118" spans="1:13" x14ac:dyDescent="0.15">
      <c r="B118" t="s">
        <v>25</v>
      </c>
      <c r="C118">
        <f>[1]推移データ!C167</f>
        <v>984</v>
      </c>
      <c r="D118">
        <f>[1]推移データ!G167+[1]推移データ!H167+[1]推移データ!I167</f>
        <v>53</v>
      </c>
      <c r="E118">
        <f>[1]推移データ!D167+[1]推移データ!E167+[1]推移データ!F167</f>
        <v>499</v>
      </c>
      <c r="F118">
        <f>[1]推移データ!J167+[1]推移データ!K167</f>
        <v>432</v>
      </c>
      <c r="I118" t="s">
        <v>25</v>
      </c>
      <c r="J118" s="304">
        <f t="shared" si="5"/>
        <v>1.4178674351585014</v>
      </c>
      <c r="K118" s="304">
        <f t="shared" si="5"/>
        <v>0.80303030303030298</v>
      </c>
      <c r="L118" s="304">
        <f t="shared" si="5"/>
        <v>1.0895196506550218</v>
      </c>
      <c r="M118" s="304">
        <f t="shared" si="5"/>
        <v>2.5411764705882351</v>
      </c>
    </row>
    <row r="119" spans="1:13" x14ac:dyDescent="0.15">
      <c r="B119" t="s">
        <v>14</v>
      </c>
      <c r="C119">
        <f>[1]推移データ!C168</f>
        <v>854</v>
      </c>
      <c r="D119">
        <f>[1]推移データ!G168+[1]推移データ!H168+[1]推移データ!I168</f>
        <v>31</v>
      </c>
      <c r="E119">
        <f>[1]推移データ!D168+[1]推移データ!E168+[1]推移データ!F168</f>
        <v>533</v>
      </c>
      <c r="F119">
        <f>[1]推移データ!J168+[1]推移データ!K168</f>
        <v>290</v>
      </c>
      <c r="I119" t="s">
        <v>14</v>
      </c>
      <c r="J119" s="304">
        <f t="shared" si="5"/>
        <v>1.0376670716889429</v>
      </c>
      <c r="K119" s="304">
        <f t="shared" si="5"/>
        <v>0.57407407407407407</v>
      </c>
      <c r="L119" s="304">
        <f t="shared" si="5"/>
        <v>1.2196796338672768</v>
      </c>
      <c r="M119" s="304">
        <f t="shared" si="5"/>
        <v>0.87349397590361444</v>
      </c>
    </row>
    <row r="120" spans="1:13" x14ac:dyDescent="0.15">
      <c r="B120" t="s">
        <v>15</v>
      </c>
      <c r="C120">
        <f>[1]推移データ!C169</f>
        <v>1128</v>
      </c>
      <c r="D120">
        <f>[1]推移データ!G169+[1]推移データ!H169+[1]推移データ!I169</f>
        <v>62</v>
      </c>
      <c r="E120">
        <f>[1]推移データ!D169+[1]推移データ!E169+[1]推移データ!F169</f>
        <v>540</v>
      </c>
      <c r="F120">
        <f>[1]推移データ!J169+[1]推移データ!K169</f>
        <v>526</v>
      </c>
      <c r="I120" t="s">
        <v>15</v>
      </c>
      <c r="J120" s="304">
        <f t="shared" si="5"/>
        <v>2.0621572212065815</v>
      </c>
      <c r="K120" s="304">
        <f t="shared" si="5"/>
        <v>2.9523809523809526</v>
      </c>
      <c r="L120" s="304">
        <f t="shared" si="5"/>
        <v>1.5561959654178674</v>
      </c>
      <c r="M120" s="304">
        <f t="shared" si="5"/>
        <v>2.9385474860335195</v>
      </c>
    </row>
    <row r="121" spans="1:13" x14ac:dyDescent="0.15">
      <c r="B121" t="s">
        <v>16</v>
      </c>
      <c r="C121">
        <f>[1]推移データ!C170</f>
        <v>1145</v>
      </c>
      <c r="D121">
        <f>[1]推移データ!G170+[1]推移データ!H170+[1]推移データ!I170</f>
        <v>56</v>
      </c>
      <c r="E121">
        <f>[1]推移データ!D170+[1]推移データ!E170+[1]推移データ!F170</f>
        <v>536</v>
      </c>
      <c r="F121">
        <f>[1]推移データ!J170+[1]推移データ!K170</f>
        <v>553</v>
      </c>
      <c r="I121" t="s">
        <v>16</v>
      </c>
      <c r="J121" s="304">
        <f t="shared" si="5"/>
        <v>1.6618287373004355</v>
      </c>
      <c r="K121" s="304">
        <f t="shared" si="5"/>
        <v>1.1428571428571428</v>
      </c>
      <c r="L121" s="304">
        <f t="shared" si="5"/>
        <v>1.2350230414746544</v>
      </c>
      <c r="M121" s="304">
        <f t="shared" si="5"/>
        <v>2.6844660194174756</v>
      </c>
    </row>
    <row r="122" spans="1:13" x14ac:dyDescent="0.15">
      <c r="A122" t="s">
        <v>261</v>
      </c>
      <c r="B122" t="s">
        <v>17</v>
      </c>
      <c r="C122">
        <f>[1]推移データ!C171</f>
        <v>1144</v>
      </c>
      <c r="D122">
        <f>[1]推移データ!G171+[1]推移データ!H171+[1]推移データ!I171</f>
        <v>93</v>
      </c>
      <c r="E122">
        <f>[1]推移データ!D171+[1]推移データ!E171+[1]推移データ!F171</f>
        <v>580</v>
      </c>
      <c r="F122">
        <f>[1]推移データ!J171+[1]推移データ!K171</f>
        <v>471</v>
      </c>
      <c r="H122" t="s">
        <v>312</v>
      </c>
      <c r="I122" t="s">
        <v>17</v>
      </c>
      <c r="J122" s="304">
        <f t="shared" si="5"/>
        <v>1.176954732510288</v>
      </c>
      <c r="K122" s="304">
        <f t="shared" si="5"/>
        <v>0.93</v>
      </c>
      <c r="L122" s="304">
        <f t="shared" si="5"/>
        <v>1.102661596958175</v>
      </c>
      <c r="M122" s="304">
        <f t="shared" si="5"/>
        <v>1.3612716763005781</v>
      </c>
    </row>
    <row r="123" spans="1:13" x14ac:dyDescent="0.15">
      <c r="B123" t="s">
        <v>18</v>
      </c>
      <c r="C123">
        <f>[1]推移データ!C172</f>
        <v>983</v>
      </c>
      <c r="D123">
        <f>[1]推移データ!G172+[1]推移データ!H172+[1]推移データ!I172</f>
        <v>74</v>
      </c>
      <c r="E123">
        <f>[1]推移データ!D172+[1]推移データ!E172+[1]推移データ!F172</f>
        <v>486</v>
      </c>
      <c r="F123">
        <f>[1]推移データ!J172+[1]推移データ!K172</f>
        <v>423</v>
      </c>
      <c r="I123" t="s">
        <v>18</v>
      </c>
      <c r="J123" s="304">
        <f t="shared" si="5"/>
        <v>1.1107344632768361</v>
      </c>
      <c r="K123" s="304">
        <f t="shared" si="5"/>
        <v>0.96103896103896103</v>
      </c>
      <c r="L123" s="304">
        <f t="shared" si="5"/>
        <v>0.97590361445783136</v>
      </c>
      <c r="M123" s="304">
        <f t="shared" si="5"/>
        <v>1.3645161290322581</v>
      </c>
    </row>
    <row r="124" spans="1:13" x14ac:dyDescent="0.15">
      <c r="B124" t="s">
        <v>19</v>
      </c>
      <c r="C124">
        <f>[1]推移データ!C173</f>
        <v>1506</v>
      </c>
      <c r="D124">
        <f>[1]推移データ!G173+[1]推移データ!H173+[1]推移データ!I173</f>
        <v>136</v>
      </c>
      <c r="E124">
        <f>[1]推移データ!D173+[1]推移データ!E173+[1]推移データ!F173</f>
        <v>778</v>
      </c>
      <c r="F124">
        <f>[1]推移データ!J173+[1]推移データ!K173</f>
        <v>592</v>
      </c>
      <c r="I124" t="s">
        <v>19</v>
      </c>
      <c r="J124" s="304">
        <f t="shared" si="5"/>
        <v>1.4678362573099415</v>
      </c>
      <c r="K124" s="304">
        <f t="shared" si="5"/>
        <v>1.1239669421487604</v>
      </c>
      <c r="L124" s="304">
        <f t="shared" si="5"/>
        <v>1.691304347826087</v>
      </c>
      <c r="M124" s="304">
        <f t="shared" si="5"/>
        <v>1.3303370786516855</v>
      </c>
    </row>
    <row r="125" spans="1:13" x14ac:dyDescent="0.15">
      <c r="B125" t="s">
        <v>20</v>
      </c>
      <c r="C125">
        <f>[1]推移データ!C174</f>
        <v>2034</v>
      </c>
      <c r="D125">
        <f>[1]推移データ!G174+[1]推移データ!H174+[1]推移データ!I174</f>
        <v>126</v>
      </c>
      <c r="E125">
        <f>[1]推移データ!D174+[1]推移データ!E174+[1]推移データ!F174</f>
        <v>720</v>
      </c>
      <c r="F125">
        <f>[1]推移データ!J174+[1]推移データ!K174</f>
        <v>1188</v>
      </c>
      <c r="I125" t="s">
        <v>20</v>
      </c>
      <c r="J125" s="304">
        <f t="shared" si="5"/>
        <v>2.25</v>
      </c>
      <c r="K125" s="304">
        <f t="shared" si="5"/>
        <v>1.3846153846153846</v>
      </c>
      <c r="L125" s="304">
        <f t="shared" si="5"/>
        <v>1.4754098360655739</v>
      </c>
      <c r="M125" s="304">
        <f t="shared" si="5"/>
        <v>3.6553846153846155</v>
      </c>
    </row>
    <row r="126" spans="1:13" x14ac:dyDescent="0.15">
      <c r="B126" t="s">
        <v>21</v>
      </c>
      <c r="C126">
        <f>[1]推移データ!C175</f>
        <v>1281</v>
      </c>
      <c r="D126">
        <f>[1]推移データ!G175+[1]推移データ!H175+[1]推移データ!I175</f>
        <v>106</v>
      </c>
      <c r="E126">
        <f>[1]推移データ!D175+[1]推移データ!E175+[1]推移データ!F175</f>
        <v>622</v>
      </c>
      <c r="F126">
        <f>[1]推移データ!J175+[1]推移データ!K175</f>
        <v>553</v>
      </c>
      <c r="I126" t="s">
        <v>21</v>
      </c>
      <c r="J126" s="304">
        <f t="shared" si="5"/>
        <v>1.5679314565483475</v>
      </c>
      <c r="K126" s="304">
        <f t="shared" si="5"/>
        <v>1.1648351648351649</v>
      </c>
      <c r="L126" s="304">
        <f t="shared" si="5"/>
        <v>1.4200913242009132</v>
      </c>
      <c r="M126" s="304">
        <f t="shared" si="5"/>
        <v>1.9201388888888888</v>
      </c>
    </row>
    <row r="127" spans="1:13" x14ac:dyDescent="0.15">
      <c r="B127" t="s">
        <v>22</v>
      </c>
      <c r="C127">
        <f>[1]推移データ!C176</f>
        <v>1194</v>
      </c>
      <c r="D127">
        <f>[1]推移データ!G176+[1]推移データ!H176+[1]推移データ!I176</f>
        <v>132</v>
      </c>
      <c r="E127">
        <f>[1]推移データ!D176+[1]推移データ!E176+[1]推移データ!F176</f>
        <v>515</v>
      </c>
      <c r="F127">
        <f>[1]推移データ!J176+[1]推移データ!K176</f>
        <v>547</v>
      </c>
      <c r="I127" t="s">
        <v>22</v>
      </c>
      <c r="J127" s="304">
        <f t="shared" si="5"/>
        <v>1.1211267605633803</v>
      </c>
      <c r="K127" s="304">
        <f t="shared" si="5"/>
        <v>1.6097560975609757</v>
      </c>
      <c r="L127" s="304">
        <f t="shared" si="5"/>
        <v>0.96804511278195493</v>
      </c>
      <c r="M127" s="304">
        <f t="shared" si="5"/>
        <v>1.2128603104212861</v>
      </c>
    </row>
    <row r="128" spans="1:13" x14ac:dyDescent="0.15">
      <c r="B128" t="s">
        <v>23</v>
      </c>
      <c r="C128">
        <f>[1]推移データ!C177</f>
        <v>1176</v>
      </c>
      <c r="D128">
        <f>[1]推移データ!G177+[1]推移データ!H177+[1]推移データ!I177</f>
        <v>112</v>
      </c>
      <c r="E128">
        <f>[1]推移データ!D177+[1]推移データ!E177+[1]推移データ!F177</f>
        <v>616</v>
      </c>
      <c r="F128">
        <f>[1]推移データ!J177+[1]推移データ!K177</f>
        <v>448</v>
      </c>
      <c r="I128" t="s">
        <v>23</v>
      </c>
      <c r="J128" s="304">
        <f t="shared" si="5"/>
        <v>0.84909747292418769</v>
      </c>
      <c r="K128" s="304">
        <f t="shared" si="5"/>
        <v>1.0181818181818181</v>
      </c>
      <c r="L128" s="304">
        <f t="shared" si="5"/>
        <v>0.90588235294117647</v>
      </c>
      <c r="M128" s="304">
        <f t="shared" si="5"/>
        <v>0.75294117647058822</v>
      </c>
    </row>
    <row r="129" spans="1:13" x14ac:dyDescent="0.15">
      <c r="B129" t="s">
        <v>24</v>
      </c>
      <c r="C129">
        <f>[1]推移データ!C178</f>
        <v>1356</v>
      </c>
      <c r="D129">
        <f>[1]推移データ!G178+[1]推移データ!H178+[1]推移データ!I178</f>
        <v>91</v>
      </c>
      <c r="E129">
        <f>[1]推移データ!D178+[1]推移データ!E178+[1]推移データ!F178</f>
        <v>730</v>
      </c>
      <c r="F129">
        <f>[1]推移データ!J178+[1]推移データ!K178</f>
        <v>535</v>
      </c>
      <c r="I129" t="s">
        <v>24</v>
      </c>
      <c r="J129" s="304">
        <f t="shared" si="5"/>
        <v>1.0796178343949046</v>
      </c>
      <c r="K129" s="304">
        <f t="shared" si="5"/>
        <v>1.318840579710145</v>
      </c>
      <c r="L129" s="304">
        <f t="shared" si="5"/>
        <v>1.1196319018404908</v>
      </c>
      <c r="M129" s="304">
        <f t="shared" si="5"/>
        <v>1</v>
      </c>
    </row>
    <row r="130" spans="1:13" x14ac:dyDescent="0.15">
      <c r="B130" t="s">
        <v>25</v>
      </c>
      <c r="C130">
        <f>[1]推移データ!C179</f>
        <v>1432</v>
      </c>
      <c r="D130">
        <f>[1]推移データ!G179+[1]推移データ!H179+[1]推移データ!I179</f>
        <v>112</v>
      </c>
      <c r="E130">
        <f>[1]推移データ!D179+[1]推移データ!E179+[1]推移データ!F179</f>
        <v>904</v>
      </c>
      <c r="F130">
        <f>[1]推移データ!J179+[1]推移データ!K179</f>
        <v>416</v>
      </c>
      <c r="I130" t="s">
        <v>25</v>
      </c>
      <c r="J130" s="304">
        <f t="shared" si="5"/>
        <v>1.4552845528455285</v>
      </c>
      <c r="K130" s="304">
        <f t="shared" si="5"/>
        <v>2.1132075471698113</v>
      </c>
      <c r="L130" s="304">
        <f t="shared" si="5"/>
        <v>1.811623246492986</v>
      </c>
      <c r="M130" s="304">
        <f t="shared" si="5"/>
        <v>0.96296296296296291</v>
      </c>
    </row>
    <row r="131" spans="1:13" x14ac:dyDescent="0.15">
      <c r="B131" t="s">
        <v>14</v>
      </c>
      <c r="C131">
        <f>[1]推移データ!C180</f>
        <v>1014</v>
      </c>
      <c r="D131">
        <f>[1]推移データ!G180+[1]推移データ!H180+[1]推移データ!I180</f>
        <v>62</v>
      </c>
      <c r="E131">
        <f>[1]推移データ!D180+[1]推移データ!E180+[1]推移データ!F180</f>
        <v>603</v>
      </c>
      <c r="F131">
        <f>[1]推移データ!J180+[1]推移データ!K180</f>
        <v>349</v>
      </c>
      <c r="I131" t="s">
        <v>14</v>
      </c>
      <c r="J131" s="304">
        <f t="shared" si="5"/>
        <v>1.1873536299765808</v>
      </c>
      <c r="K131" s="304">
        <f t="shared" si="5"/>
        <v>2</v>
      </c>
      <c r="L131" s="304">
        <f t="shared" si="5"/>
        <v>1.1313320825515947</v>
      </c>
      <c r="M131" s="304">
        <f t="shared" si="5"/>
        <v>1.203448275862069</v>
      </c>
    </row>
    <row r="132" spans="1:13" x14ac:dyDescent="0.15">
      <c r="B132" t="s">
        <v>15</v>
      </c>
      <c r="C132">
        <f>[1]推移データ!C181</f>
        <v>1631</v>
      </c>
      <c r="D132">
        <f>[1]推移データ!G181+[1]推移データ!H181+[1]推移データ!I181</f>
        <v>102</v>
      </c>
      <c r="E132">
        <f>[1]推移データ!D181+[1]推移データ!E181+[1]推移データ!F181</f>
        <v>835</v>
      </c>
      <c r="F132">
        <f>[1]推移データ!J181+[1]推移データ!K181</f>
        <v>694</v>
      </c>
      <c r="I132" t="s">
        <v>15</v>
      </c>
      <c r="J132" s="304">
        <f t="shared" si="5"/>
        <v>1.4459219858156029</v>
      </c>
      <c r="K132" s="304">
        <f t="shared" si="5"/>
        <v>1.6451612903225807</v>
      </c>
      <c r="L132" s="304">
        <f t="shared" si="5"/>
        <v>1.5462962962962963</v>
      </c>
      <c r="M132" s="304">
        <f t="shared" si="5"/>
        <v>1.3193916349809887</v>
      </c>
    </row>
    <row r="133" spans="1:13" x14ac:dyDescent="0.15">
      <c r="B133" t="s">
        <v>16</v>
      </c>
      <c r="C133">
        <f>[1]推移データ!C182</f>
        <v>1236</v>
      </c>
      <c r="D133">
        <f>[1]推移データ!G182+[1]推移データ!H182+[1]推移データ!I182</f>
        <v>66</v>
      </c>
      <c r="E133">
        <f>[1]推移データ!D182+[1]推移データ!E182+[1]推移データ!F182</f>
        <v>604</v>
      </c>
      <c r="F133">
        <f>[1]推移データ!J182+[1]推移データ!K182</f>
        <v>566</v>
      </c>
      <c r="I133" t="s">
        <v>16</v>
      </c>
      <c r="J133" s="304">
        <f t="shared" si="5"/>
        <v>1.0794759825327511</v>
      </c>
      <c r="K133" s="304">
        <f t="shared" si="5"/>
        <v>1.1785714285714286</v>
      </c>
      <c r="L133" s="304">
        <f t="shared" si="5"/>
        <v>1.1268656716417911</v>
      </c>
      <c r="M133" s="304">
        <f t="shared" si="5"/>
        <v>1.0235081374321882</v>
      </c>
    </row>
    <row r="134" spans="1:13" x14ac:dyDescent="0.15">
      <c r="A134" t="s">
        <v>338</v>
      </c>
      <c r="B134" t="s">
        <v>17</v>
      </c>
      <c r="C134">
        <v>927</v>
      </c>
      <c r="D134" s="271">
        <f>[1]推移データ!$G$92+[1]推移データ!$G$95+[1]推移データ!$G$96</f>
        <v>80</v>
      </c>
      <c r="E134" s="271">
        <f>[1]推移データ!$G$77+[1]推移データ!$G$84+[1]推移データ!$G$88</f>
        <v>458</v>
      </c>
      <c r="F134" s="271">
        <f>[1]推移データ!$G$102+[1]推移データ!$G$101</f>
        <v>389</v>
      </c>
      <c r="H134" t="s">
        <v>338</v>
      </c>
      <c r="I134" t="s">
        <v>17</v>
      </c>
      <c r="J134" s="304">
        <f t="shared" ref="J134:M142" si="6">C134/C122</f>
        <v>0.81031468531468531</v>
      </c>
      <c r="K134" s="304">
        <f t="shared" si="6"/>
        <v>0.86021505376344087</v>
      </c>
      <c r="L134" s="304">
        <f t="shared" si="6"/>
        <v>0.78965517241379313</v>
      </c>
      <c r="M134" s="304">
        <f t="shared" si="6"/>
        <v>0.82590233545647562</v>
      </c>
    </row>
    <row r="135" spans="1:13" x14ac:dyDescent="0.15">
      <c r="B135" t="s">
        <v>18</v>
      </c>
      <c r="C135" s="302">
        <v>1148</v>
      </c>
      <c r="D135">
        <v>91</v>
      </c>
      <c r="E135">
        <v>604</v>
      </c>
      <c r="F135">
        <v>453</v>
      </c>
      <c r="I135" t="s">
        <v>18</v>
      </c>
      <c r="J135" s="304">
        <f t="shared" si="6"/>
        <v>1.167853509664293</v>
      </c>
      <c r="K135" s="304">
        <f t="shared" si="6"/>
        <v>1.2297297297297298</v>
      </c>
      <c r="L135" s="304">
        <f t="shared" si="6"/>
        <v>1.2427983539094649</v>
      </c>
      <c r="M135" s="304">
        <f t="shared" si="6"/>
        <v>1.0709219858156029</v>
      </c>
    </row>
    <row r="136" spans="1:13" x14ac:dyDescent="0.15">
      <c r="B136" t="s">
        <v>19</v>
      </c>
      <c r="C136" s="271">
        <f>SUM(D136:F136)</f>
        <v>1477</v>
      </c>
      <c r="D136" s="271">
        <f>[1]推移データ!$I$92+[1]推移データ!$I$95+[1]推移データ!$I$96</f>
        <v>131</v>
      </c>
      <c r="E136" s="271">
        <f>[1]推移データ!D185+[1]推移データ!E185+[1]推移データ!F185</f>
        <v>754</v>
      </c>
      <c r="F136" s="271">
        <f>[1]推移データ!J185+[1]推移データ!K185</f>
        <v>592</v>
      </c>
      <c r="I136" t="s">
        <v>19</v>
      </c>
      <c r="J136" s="309">
        <f t="shared" si="6"/>
        <v>0.9807436918990704</v>
      </c>
      <c r="K136" s="304">
        <f t="shared" si="6"/>
        <v>0.96323529411764708</v>
      </c>
      <c r="L136" s="304">
        <f t="shared" si="6"/>
        <v>0.96915167095115684</v>
      </c>
      <c r="M136" s="304">
        <f t="shared" si="6"/>
        <v>1</v>
      </c>
    </row>
    <row r="137" spans="1:13" x14ac:dyDescent="0.15">
      <c r="B137" t="s">
        <v>20</v>
      </c>
      <c r="C137" s="271">
        <f>SUM(D137:F137)</f>
        <v>1647</v>
      </c>
      <c r="D137" s="271">
        <f>([1]推移データ!G186+[1]推移データ!H186+[1]推移データ!I186)</f>
        <v>161</v>
      </c>
      <c r="E137" s="271">
        <f>[1]推移データ!D186+[1]推移データ!E186+[1]推移データ!F186</f>
        <v>766</v>
      </c>
      <c r="F137" s="271">
        <f>[1]推移データ!J186+[1]推移データ!K186</f>
        <v>720</v>
      </c>
      <c r="I137" t="s">
        <v>20</v>
      </c>
      <c r="J137" s="309">
        <f t="shared" si="6"/>
        <v>0.80973451327433632</v>
      </c>
      <c r="K137" s="304">
        <f t="shared" si="6"/>
        <v>1.2777777777777777</v>
      </c>
      <c r="L137" s="304">
        <f t="shared" si="6"/>
        <v>1.0638888888888889</v>
      </c>
      <c r="M137" s="304">
        <f t="shared" si="6"/>
        <v>0.60606060606060608</v>
      </c>
    </row>
    <row r="138" spans="1:13" x14ac:dyDescent="0.15">
      <c r="B138" t="s">
        <v>21</v>
      </c>
      <c r="C138" s="271">
        <f>SUM(D138:F138)</f>
        <v>1100</v>
      </c>
      <c r="D138" s="271">
        <f>([1]推移データ!G187+[1]推移データ!H187+[1]推移データ!I187)</f>
        <v>108</v>
      </c>
      <c r="E138" s="271">
        <f>[1]推移データ!D187+[1]推移データ!E187+[1]推移データ!F187</f>
        <v>623</v>
      </c>
      <c r="F138" s="271">
        <f>[1]推移データ!J187+[1]推移データ!K187</f>
        <v>369</v>
      </c>
      <c r="I138" t="s">
        <v>21</v>
      </c>
      <c r="J138" s="309">
        <f t="shared" si="6"/>
        <v>0.85870413739266194</v>
      </c>
      <c r="K138" s="304">
        <f t="shared" si="6"/>
        <v>1.0188679245283019</v>
      </c>
      <c r="L138" s="304">
        <f t="shared" si="6"/>
        <v>1.0016077170418007</v>
      </c>
      <c r="M138" s="304">
        <f t="shared" si="6"/>
        <v>0.66726943942133821</v>
      </c>
    </row>
    <row r="139" spans="1:13" x14ac:dyDescent="0.15">
      <c r="B139" t="s">
        <v>22</v>
      </c>
      <c r="C139" s="271">
        <f>SUM(D139:F139)</f>
        <v>1050</v>
      </c>
      <c r="D139" s="271">
        <f>([1]推移データ!G188+[1]推移データ!H188+[1]推移データ!I188)</f>
        <v>87</v>
      </c>
      <c r="E139" s="271">
        <f>[1]推移データ!D188+[1]推移データ!E188+[1]推移データ!F188</f>
        <v>643</v>
      </c>
      <c r="F139" s="271">
        <f>[1]推移データ!J188+[1]推移データ!K188</f>
        <v>320</v>
      </c>
      <c r="I139" t="s">
        <v>22</v>
      </c>
      <c r="J139" s="309">
        <f t="shared" si="6"/>
        <v>0.87939698492462315</v>
      </c>
      <c r="K139" s="304">
        <f t="shared" si="6"/>
        <v>0.65909090909090906</v>
      </c>
      <c r="L139" s="304">
        <f t="shared" si="6"/>
        <v>1.2485436893203883</v>
      </c>
      <c r="M139" s="304">
        <f t="shared" si="6"/>
        <v>0.58500914076782451</v>
      </c>
    </row>
    <row r="140" spans="1:13" x14ac:dyDescent="0.15">
      <c r="B140" t="s">
        <v>23</v>
      </c>
      <c r="C140" s="271">
        <f t="shared" ref="C140:C145" si="7">SUM(D140:F140)</f>
        <v>1178</v>
      </c>
      <c r="D140" s="271">
        <f>([1]推移データ!G189+[1]推移データ!H189+[1]推移データ!I189)</f>
        <v>106</v>
      </c>
      <c r="E140" s="271">
        <f>[1]推移データ!D189+[1]推移データ!E189+[1]推移データ!F189</f>
        <v>503</v>
      </c>
      <c r="F140" s="271">
        <f>[1]推移データ!J189+[1]推移データ!K189</f>
        <v>569</v>
      </c>
      <c r="I140" t="s">
        <v>23</v>
      </c>
      <c r="J140" s="309">
        <f t="shared" si="6"/>
        <v>1.0017006802721089</v>
      </c>
      <c r="K140" s="304">
        <f t="shared" si="6"/>
        <v>0.9464285714285714</v>
      </c>
      <c r="L140" s="304">
        <f t="shared" si="6"/>
        <v>0.81655844155844159</v>
      </c>
      <c r="M140" s="304">
        <f t="shared" si="6"/>
        <v>1.2700892857142858</v>
      </c>
    </row>
    <row r="141" spans="1:13" x14ac:dyDescent="0.15">
      <c r="B141" t="s">
        <v>24</v>
      </c>
      <c r="C141" s="271">
        <f t="shared" si="7"/>
        <v>1342</v>
      </c>
      <c r="D141" s="271">
        <f>([1]推移データ!G190+[1]推移データ!H190+[1]推移データ!I190)</f>
        <v>60</v>
      </c>
      <c r="E141" s="271">
        <f>[1]推移データ!D190+[1]推移データ!E190+[1]推移データ!F190</f>
        <v>774</v>
      </c>
      <c r="F141" s="271">
        <f>[1]推移データ!J190+[1]推移データ!K190</f>
        <v>508</v>
      </c>
      <c r="I141" t="s">
        <v>24</v>
      </c>
      <c r="J141" s="309">
        <f t="shared" si="6"/>
        <v>0.98967551622418881</v>
      </c>
      <c r="K141" s="304">
        <f t="shared" si="6"/>
        <v>0.65934065934065933</v>
      </c>
      <c r="L141" s="304">
        <f t="shared" si="6"/>
        <v>1.0602739726027397</v>
      </c>
      <c r="M141" s="304">
        <f t="shared" si="6"/>
        <v>0.94953271028037378</v>
      </c>
    </row>
    <row r="142" spans="1:13" x14ac:dyDescent="0.15">
      <c r="B142" t="s">
        <v>25</v>
      </c>
      <c r="C142" s="271">
        <f t="shared" si="7"/>
        <v>1448</v>
      </c>
      <c r="D142" s="271">
        <f>([1]推移データ!G191+[1]推移データ!H191+[1]推移データ!I191)</f>
        <v>91</v>
      </c>
      <c r="E142" s="271">
        <f>[1]推移データ!D191+[1]推移データ!E191+[1]推移データ!F191</f>
        <v>861</v>
      </c>
      <c r="F142" s="271">
        <f>[1]推移データ!J191+[1]推移データ!K191</f>
        <v>496</v>
      </c>
      <c r="I142" t="s">
        <v>25</v>
      </c>
      <c r="J142" s="309">
        <f t="shared" ref="J142:J147" si="8">C142/C130</f>
        <v>1.011173184357542</v>
      </c>
      <c r="K142" s="304">
        <f t="shared" si="6"/>
        <v>0.8125</v>
      </c>
      <c r="L142" s="304">
        <f t="shared" si="6"/>
        <v>0.95243362831858402</v>
      </c>
      <c r="M142" s="304">
        <f t="shared" si="6"/>
        <v>1.1923076923076923</v>
      </c>
    </row>
    <row r="143" spans="1:13" x14ac:dyDescent="0.15">
      <c r="B143" s="312" t="s">
        <v>14</v>
      </c>
      <c r="C143" s="271">
        <f t="shared" si="7"/>
        <v>826</v>
      </c>
      <c r="D143" s="271">
        <f>推移データ!D92+推移データ!D95+推移データ!D96</f>
        <v>40</v>
      </c>
      <c r="E143" s="271">
        <f>推移データ!D77+推移データ!D84+推移データ!D88</f>
        <v>419</v>
      </c>
      <c r="F143" s="271">
        <f>推移データ!D101+推移データ!D102</f>
        <v>367</v>
      </c>
      <c r="H143" s="312"/>
      <c r="I143" s="312" t="s">
        <v>14</v>
      </c>
      <c r="J143" s="309">
        <f t="shared" si="8"/>
        <v>0.81459566074950696</v>
      </c>
      <c r="K143" s="304">
        <f t="shared" ref="K143" si="9">D143/D131</f>
        <v>0.64516129032258063</v>
      </c>
      <c r="L143" s="304">
        <f t="shared" ref="L143" si="10">E143/E131</f>
        <v>0.69485903814262018</v>
      </c>
      <c r="M143" s="304">
        <f t="shared" ref="M143" si="11">F143/F131</f>
        <v>1.0515759312320916</v>
      </c>
    </row>
    <row r="144" spans="1:13" x14ac:dyDescent="0.15">
      <c r="B144" s="312" t="s">
        <v>15</v>
      </c>
      <c r="C144" s="271">
        <f t="shared" si="7"/>
        <v>1131</v>
      </c>
      <c r="D144" s="271">
        <f>推移データ!E92+推移データ!E95+推移データ!E96</f>
        <v>47</v>
      </c>
      <c r="E144" s="271">
        <f>推移データ!E77+推移データ!E84+推移データ!E88</f>
        <v>665</v>
      </c>
      <c r="F144" s="271">
        <f>推移データ!E101+推移データ!E102</f>
        <v>419</v>
      </c>
      <c r="H144" s="312"/>
      <c r="I144" s="312" t="s">
        <v>15</v>
      </c>
      <c r="J144" s="309">
        <f t="shared" si="8"/>
        <v>0.69343960760269774</v>
      </c>
      <c r="K144" s="304">
        <f t="shared" ref="K144:M145" si="12">D144/D132</f>
        <v>0.46078431372549017</v>
      </c>
      <c r="L144" s="304">
        <f t="shared" si="12"/>
        <v>0.79640718562874246</v>
      </c>
      <c r="M144" s="304">
        <f t="shared" si="12"/>
        <v>0.60374639769452454</v>
      </c>
    </row>
    <row r="145" spans="1:13" x14ac:dyDescent="0.15">
      <c r="B145" s="312" t="s">
        <v>16</v>
      </c>
      <c r="C145" s="271">
        <f t="shared" si="7"/>
        <v>947</v>
      </c>
      <c r="D145" s="271">
        <f>推移データ!F92+推移データ!F95+推移データ!F96</f>
        <v>49</v>
      </c>
      <c r="E145" s="271">
        <f>推移データ!F77+推移データ!F84+推移データ!F88</f>
        <v>621</v>
      </c>
      <c r="F145" s="271">
        <f>推移データ!F101+推移データ!F102</f>
        <v>277</v>
      </c>
      <c r="H145" s="312"/>
      <c r="I145" s="312" t="s">
        <v>16</v>
      </c>
      <c r="J145" s="309">
        <f t="shared" si="8"/>
        <v>0.76618122977346281</v>
      </c>
      <c r="K145" s="304">
        <f t="shared" si="12"/>
        <v>0.74242424242424243</v>
      </c>
      <c r="L145" s="304">
        <f t="shared" si="12"/>
        <v>1.0281456953642385</v>
      </c>
      <c r="M145" s="304">
        <f t="shared" si="12"/>
        <v>0.48939929328621906</v>
      </c>
    </row>
    <row r="146" spans="1:13" x14ac:dyDescent="0.15">
      <c r="A146" s="312" t="s">
        <v>353</v>
      </c>
      <c r="B146" s="312" t="s">
        <v>17</v>
      </c>
      <c r="C146" s="271">
        <f t="shared" ref="C146:C151" si="13">SUM(D146:F146)</f>
        <v>1245</v>
      </c>
      <c r="D146" s="271">
        <f>推移データ!$G$92+推移データ!$G$95+推移データ!$G$96</f>
        <v>50</v>
      </c>
      <c r="E146" s="271">
        <f>推移データ!$G$77+推移データ!$G$84+推移データ!$G$88</f>
        <v>396</v>
      </c>
      <c r="F146" s="271">
        <f>推移データ!$G$101+推移データ!$G$102</f>
        <v>799</v>
      </c>
      <c r="H146" s="312" t="s">
        <v>353</v>
      </c>
      <c r="I146" s="312" t="s">
        <v>17</v>
      </c>
      <c r="J146" s="309">
        <f t="shared" si="8"/>
        <v>1.3430420711974109</v>
      </c>
      <c r="K146" s="304">
        <f t="shared" ref="K146:M147" si="14">D146/D134</f>
        <v>0.625</v>
      </c>
      <c r="L146" s="304">
        <f t="shared" si="14"/>
        <v>0.86462882096069871</v>
      </c>
      <c r="M146" s="304">
        <f t="shared" si="14"/>
        <v>2.0539845758354756</v>
      </c>
    </row>
    <row r="147" spans="1:13" x14ac:dyDescent="0.15">
      <c r="B147" s="312" t="s">
        <v>18</v>
      </c>
      <c r="C147" s="271">
        <f t="shared" si="13"/>
        <v>1446</v>
      </c>
      <c r="D147" s="271">
        <f>推移データ!$H$92+推移データ!$H$95+推移データ!$H$96</f>
        <v>110</v>
      </c>
      <c r="E147" s="271">
        <f>推移データ!$H$77+推移データ!$H$84+推移データ!$H$88</f>
        <v>964</v>
      </c>
      <c r="F147" s="271">
        <f>推移データ!$H$101+推移データ!$H$102</f>
        <v>372</v>
      </c>
      <c r="H147" s="312"/>
      <c r="I147" s="312" t="s">
        <v>18</v>
      </c>
      <c r="J147" s="309">
        <f t="shared" si="8"/>
        <v>1.259581881533101</v>
      </c>
      <c r="K147" s="304">
        <f t="shared" si="14"/>
        <v>1.2087912087912087</v>
      </c>
      <c r="L147" s="304">
        <f t="shared" si="14"/>
        <v>1.5960264900662251</v>
      </c>
      <c r="M147" s="304">
        <f t="shared" si="14"/>
        <v>0.82119205298013243</v>
      </c>
    </row>
    <row r="148" spans="1:13" x14ac:dyDescent="0.15">
      <c r="B148" s="312" t="s">
        <v>19</v>
      </c>
      <c r="C148" s="271">
        <f t="shared" si="13"/>
        <v>1658</v>
      </c>
      <c r="D148" s="271">
        <f>推移データ!$I$92+推移データ!$I$95+推移データ!$I$96</f>
        <v>111</v>
      </c>
      <c r="E148" s="271">
        <f>推移データ!$I$77+推移データ!$I$84+推移データ!$I$88</f>
        <v>1123</v>
      </c>
      <c r="F148" s="271">
        <f>推移データ!$I$101+推移データ!$I$102</f>
        <v>424</v>
      </c>
      <c r="H148" s="312"/>
      <c r="I148" s="312" t="s">
        <v>19</v>
      </c>
      <c r="J148" s="309">
        <f t="shared" ref="J148:M149" si="15">C148/C136</f>
        <v>1.1225457007447528</v>
      </c>
      <c r="K148" s="304">
        <f t="shared" si="15"/>
        <v>0.84732824427480913</v>
      </c>
      <c r="L148" s="304">
        <f t="shared" si="15"/>
        <v>1.4893899204244032</v>
      </c>
      <c r="M148" s="304">
        <f t="shared" si="15"/>
        <v>0.71621621621621623</v>
      </c>
    </row>
    <row r="149" spans="1:13" x14ac:dyDescent="0.15">
      <c r="B149" s="312" t="s">
        <v>20</v>
      </c>
      <c r="C149" s="271">
        <f t="shared" si="13"/>
        <v>1410</v>
      </c>
      <c r="D149" s="271">
        <f>推移データ!$J$92+推移データ!$J$95+推移データ!$J$96</f>
        <v>119</v>
      </c>
      <c r="E149" s="271">
        <f>推移データ!$J$77+推移データ!$J$84+推移データ!$J$88</f>
        <v>679</v>
      </c>
      <c r="F149" s="271">
        <f>推移データ!$J$101+推移データ!$J$102</f>
        <v>612</v>
      </c>
      <c r="H149" s="312"/>
      <c r="I149" s="312" t="s">
        <v>20</v>
      </c>
      <c r="J149" s="309">
        <f t="shared" si="15"/>
        <v>0.85610200364298727</v>
      </c>
      <c r="K149" s="304">
        <f t="shared" si="15"/>
        <v>0.73913043478260865</v>
      </c>
      <c r="L149" s="304">
        <f t="shared" si="15"/>
        <v>0.88642297650130553</v>
      </c>
      <c r="M149" s="304">
        <f t="shared" si="15"/>
        <v>0.85</v>
      </c>
    </row>
    <row r="150" spans="1:13" x14ac:dyDescent="0.15">
      <c r="B150" s="312" t="s">
        <v>21</v>
      </c>
      <c r="C150" s="271">
        <f t="shared" si="13"/>
        <v>1321</v>
      </c>
      <c r="D150" s="271">
        <f>推移データ!$K$92+推移データ!$K$95+推移データ!$K$96</f>
        <v>127</v>
      </c>
      <c r="E150" s="271">
        <f>推移データ!$K$77+推移データ!$K$84+推移データ!$K$88</f>
        <v>635</v>
      </c>
      <c r="F150" s="271">
        <f>推移データ!$K$101+推移データ!$K$102</f>
        <v>559</v>
      </c>
      <c r="H150" s="312"/>
      <c r="I150" s="312" t="s">
        <v>21</v>
      </c>
      <c r="J150" s="309">
        <f t="shared" ref="J150:M151" si="16">C150/C138</f>
        <v>1.2009090909090909</v>
      </c>
      <c r="K150" s="304">
        <f t="shared" si="16"/>
        <v>1.1759259259259258</v>
      </c>
      <c r="L150" s="304">
        <f t="shared" si="16"/>
        <v>1.0192616372391654</v>
      </c>
      <c r="M150" s="304">
        <f t="shared" si="16"/>
        <v>1.5149051490514904</v>
      </c>
    </row>
    <row r="151" spans="1:13" x14ac:dyDescent="0.15">
      <c r="B151" s="312" t="s">
        <v>22</v>
      </c>
      <c r="C151" s="271">
        <f t="shared" si="13"/>
        <v>1401</v>
      </c>
      <c r="D151" s="271">
        <f>推移データ!$L$92+推移データ!$L$95+推移データ!$L$96</f>
        <v>81</v>
      </c>
      <c r="E151" s="271">
        <f>推移データ!$L$77+推移データ!$L$84+推移データ!$L$88</f>
        <v>736</v>
      </c>
      <c r="F151" s="271">
        <f>推移データ!$L$101+推移データ!$L$102</f>
        <v>584</v>
      </c>
      <c r="H151" s="312"/>
      <c r="I151" s="312" t="s">
        <v>22</v>
      </c>
      <c r="J151" s="309">
        <f t="shared" si="16"/>
        <v>1.3342857142857143</v>
      </c>
      <c r="K151" s="304">
        <f t="shared" si="16"/>
        <v>0.93103448275862066</v>
      </c>
      <c r="L151" s="304">
        <f t="shared" si="16"/>
        <v>1.1446345256609642</v>
      </c>
      <c r="M151" s="304">
        <f t="shared" si="16"/>
        <v>1.825</v>
      </c>
    </row>
    <row r="152" spans="1:13" x14ac:dyDescent="0.15">
      <c r="B152" s="312" t="s">
        <v>23</v>
      </c>
      <c r="C152" s="271">
        <f>SUM(D152:F152)</f>
        <v>1454</v>
      </c>
      <c r="D152" s="271">
        <f>推移データ!$M$92+推移データ!$M$95+推移データ!$M$96</f>
        <v>123</v>
      </c>
      <c r="E152" s="271">
        <f>推移データ!$M$77+推移データ!$M$84+推移データ!$M$88</f>
        <v>704</v>
      </c>
      <c r="F152" s="271">
        <f>推移データ!$M$101+推移データ!$M$102</f>
        <v>627</v>
      </c>
      <c r="H152" s="312"/>
      <c r="I152" s="312" t="s">
        <v>23</v>
      </c>
      <c r="J152" s="309">
        <f t="shared" ref="J152:M153" si="17">C152/C140</f>
        <v>1.234295415959253</v>
      </c>
      <c r="K152" s="304">
        <f t="shared" si="17"/>
        <v>1.1603773584905661</v>
      </c>
      <c r="L152" s="304">
        <f t="shared" si="17"/>
        <v>1.3996023856858848</v>
      </c>
      <c r="M152" s="304">
        <f t="shared" si="17"/>
        <v>1.101933216168717</v>
      </c>
    </row>
    <row r="153" spans="1:13" x14ac:dyDescent="0.15">
      <c r="B153" s="312" t="s">
        <v>24</v>
      </c>
      <c r="C153" s="271">
        <f>SUM(D153:F153)</f>
        <v>1231</v>
      </c>
      <c r="D153" s="271">
        <f>推移データ!$N$92+推移データ!$N$95+推移データ!$N$96</f>
        <v>80</v>
      </c>
      <c r="E153" s="271">
        <f>推移データ!$N$77+推移データ!$N$84+推移データ!$N$88</f>
        <v>703</v>
      </c>
      <c r="F153" s="271">
        <f>推移データ!$N$101+推移データ!$N$102</f>
        <v>448</v>
      </c>
      <c r="H153" s="312"/>
      <c r="I153" s="312" t="s">
        <v>24</v>
      </c>
      <c r="J153" s="309">
        <f t="shared" si="17"/>
        <v>0.91728763040238448</v>
      </c>
      <c r="K153" s="304">
        <f t="shared" si="17"/>
        <v>1.3333333333333333</v>
      </c>
      <c r="L153" s="304">
        <f t="shared" si="17"/>
        <v>0.90826873385012918</v>
      </c>
      <c r="M153" s="304">
        <f t="shared" si="17"/>
        <v>0.88188976377952755</v>
      </c>
    </row>
    <row r="154" spans="1:13" x14ac:dyDescent="0.15">
      <c r="B154" s="312" t="s">
        <v>25</v>
      </c>
      <c r="C154" s="271">
        <f>SUM(D154:F154)</f>
        <v>1498</v>
      </c>
      <c r="D154" s="271">
        <f>推移データ!$O$92+推移データ!$O$95+推移データ!$O$96</f>
        <v>89</v>
      </c>
      <c r="E154" s="271">
        <f>推移データ!$O$77+推移データ!$O$84+推移データ!$O$88</f>
        <v>873</v>
      </c>
      <c r="F154" s="271">
        <f>推移データ!$O$101+推移データ!$O$102</f>
        <v>536</v>
      </c>
      <c r="H154" s="312"/>
      <c r="I154" s="312" t="s">
        <v>25</v>
      </c>
      <c r="J154" s="309">
        <f>C154/C142</f>
        <v>1.0345303867403315</v>
      </c>
      <c r="K154" s="304">
        <f>D154/D142</f>
        <v>0.97802197802197799</v>
      </c>
      <c r="L154" s="304">
        <f>E154/E142</f>
        <v>1.0139372822299653</v>
      </c>
      <c r="M154" s="304">
        <f>F154/F142</f>
        <v>1.0806451612903225</v>
      </c>
    </row>
  </sheetData>
  <phoneticPr fontId="2"/>
  <pageMargins left="0.7" right="0.7" top="0.75" bottom="0.75" header="0.3" footer="0.3"/>
  <pageSetup paperSize="9" scale="86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１ページ</vt:lpstr>
      <vt:lpstr>２・３ページ</vt:lpstr>
      <vt:lpstr>４・５ページ</vt:lpstr>
      <vt:lpstr>年度データ 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'年度データ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2016-02-08T23:54:03Z</cp:lastPrinted>
  <dcterms:created xsi:type="dcterms:W3CDTF">2013-05-31T00:10:51Z</dcterms:created>
  <dcterms:modified xsi:type="dcterms:W3CDTF">2017-03-02T07:59:35Z</dcterms:modified>
</cp:coreProperties>
</file>