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395" windowHeight="7125" activeTab="1"/>
  </bookViews>
  <sheets>
    <sheet name="入力フォーム" sheetId="37" r:id="rId1"/>
    <sheet name="入力（例）" sheetId="38" r:id="rId2"/>
  </sheets>
  <definedNames>
    <definedName name="_xlnm.Print_Area" localSheetId="1">'入力（例）'!$A$1:$AV$29</definedName>
    <definedName name="_xlnm.Print_Area" localSheetId="0">入力フォーム!$A$1:$AV$29</definedName>
  </definedNames>
  <calcPr calcId="145621"/>
</workbook>
</file>

<file path=xl/calcChain.xml><?xml version="1.0" encoding="utf-8"?>
<calcChain xmlns="http://schemas.openxmlformats.org/spreadsheetml/2006/main">
  <c r="J23" i="38" l="1"/>
  <c r="H23" i="38"/>
  <c r="J22" i="38"/>
  <c r="AH16" i="38" s="1"/>
  <c r="H22" i="38"/>
  <c r="J21" i="38"/>
  <c r="H21" i="38"/>
  <c r="J20" i="38"/>
  <c r="H20" i="38"/>
  <c r="J17" i="38"/>
  <c r="J16" i="38"/>
  <c r="J15" i="38"/>
  <c r="J14" i="38"/>
  <c r="J11" i="38"/>
  <c r="J10" i="38"/>
  <c r="J9" i="38"/>
  <c r="AF25" i="38"/>
  <c r="AD25" i="38"/>
  <c r="AB25" i="38"/>
  <c r="Z25" i="38"/>
  <c r="AL16" i="38"/>
  <c r="Z22" i="38"/>
  <c r="AH17" i="38"/>
  <c r="Z21" i="38"/>
  <c r="X21" i="38"/>
  <c r="AY21" i="38" s="1"/>
  <c r="BF21" i="38" s="1"/>
  <c r="AD16" i="38"/>
  <c r="AU17" i="38"/>
  <c r="AS17" i="38"/>
  <c r="AQ17" i="38"/>
  <c r="AO17" i="38"/>
  <c r="AL17" i="38"/>
  <c r="AD17" i="38"/>
  <c r="Z17" i="38"/>
  <c r="AO16" i="38"/>
  <c r="AJ16" i="38"/>
  <c r="BB16" i="38" s="1"/>
  <c r="AF16" i="38"/>
  <c r="BA16" i="38" s="1"/>
  <c r="AB16" i="38"/>
  <c r="Z16" i="38"/>
  <c r="X16" i="38"/>
  <c r="Z11" i="38"/>
  <c r="AU12" i="38"/>
  <c r="AS12" i="38"/>
  <c r="AQ12" i="38"/>
  <c r="AO12" i="38"/>
  <c r="AL12" i="38"/>
  <c r="AH12" i="38"/>
  <c r="AD12" i="38"/>
  <c r="Z12" i="38"/>
  <c r="AO11" i="38"/>
  <c r="AL11" i="38"/>
  <c r="AJ11" i="38"/>
  <c r="BB11" i="38" s="1"/>
  <c r="AH11" i="38"/>
  <c r="BA11" i="38" s="1"/>
  <c r="AF11" i="38"/>
  <c r="AD11" i="38"/>
  <c r="AB11" i="38"/>
  <c r="X11" i="38"/>
  <c r="AY11" i="38" s="1"/>
  <c r="AS7" i="38"/>
  <c r="AQ7" i="38"/>
  <c r="AO7" i="38"/>
  <c r="AH7" i="38"/>
  <c r="AD7" i="38"/>
  <c r="Z7" i="38"/>
  <c r="AY6" i="38"/>
  <c r="AO6" i="38"/>
  <c r="BD6" i="38" s="1"/>
  <c r="AH6" i="38"/>
  <c r="AF6" i="38"/>
  <c r="BA6" i="38" s="1"/>
  <c r="AD6" i="38"/>
  <c r="AB6" i="38"/>
  <c r="AZ6" i="38" s="1"/>
  <c r="Z6" i="38"/>
  <c r="X6" i="38"/>
  <c r="U6" i="38"/>
  <c r="J17" i="37"/>
  <c r="J16" i="37"/>
  <c r="J15" i="37"/>
  <c r="J14" i="37"/>
  <c r="BC6" i="38" l="1"/>
  <c r="BF6" i="38" s="1"/>
  <c r="BD11" i="38"/>
  <c r="AY16" i="38"/>
  <c r="BC16" i="38" s="1"/>
  <c r="BF16" i="38" s="1"/>
  <c r="AZ11" i="38"/>
  <c r="AZ16" i="38"/>
  <c r="BD16" i="38"/>
  <c r="BF25" i="38"/>
  <c r="BC11" i="38"/>
  <c r="BF11" i="38" s="1"/>
  <c r="BF29" i="38" s="1"/>
  <c r="AI25" i="38" s="1"/>
  <c r="AM25" i="38" s="1"/>
  <c r="AF25" i="37"/>
  <c r="AD25" i="37"/>
  <c r="AB25" i="37"/>
  <c r="Z25" i="37"/>
  <c r="BF25" i="37" s="1"/>
  <c r="J23" i="37"/>
  <c r="H23" i="37"/>
  <c r="Z22" i="37"/>
  <c r="J22" i="37"/>
  <c r="AH16" i="37" s="1"/>
  <c r="H22" i="37"/>
  <c r="AY21" i="37"/>
  <c r="BF21" i="37" s="1"/>
  <c r="Z21" i="37"/>
  <c r="X21" i="37"/>
  <c r="J21" i="37"/>
  <c r="H21" i="37"/>
  <c r="J20" i="37"/>
  <c r="Z16" i="37" s="1"/>
  <c r="H20" i="37"/>
  <c r="AU17" i="37"/>
  <c r="AS17" i="37"/>
  <c r="AQ17" i="37"/>
  <c r="AO17" i="37"/>
  <c r="AL17" i="37"/>
  <c r="AH17" i="37"/>
  <c r="AD17" i="37"/>
  <c r="Z17" i="37"/>
  <c r="BA16" i="37"/>
  <c r="AO16" i="37"/>
  <c r="BD16" i="37" s="1"/>
  <c r="AL16" i="37"/>
  <c r="AJ16" i="37"/>
  <c r="BB16" i="37" s="1"/>
  <c r="AF16" i="37"/>
  <c r="AD16" i="37"/>
  <c r="AB16" i="37"/>
  <c r="AZ16" i="37" s="1"/>
  <c r="X16" i="37"/>
  <c r="AU12" i="37"/>
  <c r="AS12" i="37"/>
  <c r="AQ12" i="37"/>
  <c r="BD11" i="37" s="1"/>
  <c r="AO12" i="37"/>
  <c r="AL12" i="37"/>
  <c r="AH12" i="37"/>
  <c r="AD12" i="37"/>
  <c r="Z12" i="37"/>
  <c r="AO11" i="37"/>
  <c r="AL11" i="37"/>
  <c r="AJ11" i="37"/>
  <c r="BB11" i="37" s="1"/>
  <c r="AH11" i="37"/>
  <c r="AF11" i="37"/>
  <c r="BA11" i="37" s="1"/>
  <c r="AD11" i="37"/>
  <c r="AB11" i="37"/>
  <c r="AZ11" i="37" s="1"/>
  <c r="Z11" i="37"/>
  <c r="AY11" i="37" s="1"/>
  <c r="X11" i="37"/>
  <c r="J11" i="37"/>
  <c r="J10" i="37"/>
  <c r="J9" i="37"/>
  <c r="AS7" i="37"/>
  <c r="AQ7" i="37"/>
  <c r="AO7" i="37"/>
  <c r="AH7" i="37"/>
  <c r="AD7" i="37"/>
  <c r="Z7" i="37"/>
  <c r="BD6" i="37"/>
  <c r="AZ6" i="37"/>
  <c r="AO6" i="37"/>
  <c r="AH6" i="37"/>
  <c r="AF6" i="37"/>
  <c r="BA6" i="37" s="1"/>
  <c r="AD6" i="37"/>
  <c r="AB6" i="37"/>
  <c r="Z6" i="37"/>
  <c r="X6" i="37"/>
  <c r="AY6" i="37" s="1"/>
  <c r="U6" i="37"/>
  <c r="BC6" i="37" l="1"/>
  <c r="BF6" i="37" s="1"/>
  <c r="AY16" i="37"/>
  <c r="BC16" i="37" s="1"/>
  <c r="BF16" i="37" s="1"/>
  <c r="BC11" i="37"/>
  <c r="BF11" i="37" s="1"/>
  <c r="BF29" i="37" l="1"/>
  <c r="AI25" i="37" s="1"/>
  <c r="AM25" i="37" s="1"/>
</calcChain>
</file>

<file path=xl/sharedStrings.xml><?xml version="1.0" encoding="utf-8"?>
<sst xmlns="http://schemas.openxmlformats.org/spreadsheetml/2006/main" count="302" uniqueCount="70">
  <si>
    <t>東京標準単価</t>
    <rPh sb="0" eb="2">
      <t>トウキョウ</t>
    </rPh>
    <rPh sb="2" eb="4">
      <t>ヒョウジュン</t>
    </rPh>
    <rPh sb="4" eb="6">
      <t>タンカ</t>
    </rPh>
    <phoneticPr fontId="1"/>
  </si>
  <si>
    <t>施工パッケージ名称　</t>
    <rPh sb="0" eb="2">
      <t>セコウ</t>
    </rPh>
    <rPh sb="7" eb="9">
      <t>メイショウ</t>
    </rPh>
    <phoneticPr fontId="1"/>
  </si>
  <si>
    <t>条件区分</t>
    <rPh sb="0" eb="2">
      <t>ジョウケン</t>
    </rPh>
    <rPh sb="2" eb="4">
      <t>クブン</t>
    </rPh>
    <phoneticPr fontId="1"/>
  </si>
  <si>
    <t>標準単価</t>
    <rPh sb="0" eb="2">
      <t>ヒョウジュン</t>
    </rPh>
    <rPh sb="2" eb="4">
      <t>タンカ</t>
    </rPh>
    <phoneticPr fontId="1"/>
  </si>
  <si>
    <t>R２</t>
    <phoneticPr fontId="1"/>
  </si>
  <si>
    <t>R３</t>
    <phoneticPr fontId="1"/>
  </si>
  <si>
    <t>R１</t>
    <phoneticPr fontId="1"/>
  </si>
  <si>
    <t>K１</t>
    <phoneticPr fontId="1"/>
  </si>
  <si>
    <t>K２</t>
    <phoneticPr fontId="1"/>
  </si>
  <si>
    <t>K３</t>
    <phoneticPr fontId="1"/>
  </si>
  <si>
    <t>Z１</t>
    <phoneticPr fontId="1"/>
  </si>
  <si>
    <t>Z２</t>
    <phoneticPr fontId="1"/>
  </si>
  <si>
    <t>Z３</t>
    <phoneticPr fontId="1"/>
  </si>
  <si>
    <t>代表機労材規格</t>
    <rPh sb="0" eb="2">
      <t>ダイヒョウ</t>
    </rPh>
    <rPh sb="2" eb="3">
      <t>キ</t>
    </rPh>
    <rPh sb="3" eb="4">
      <t>ロウ</t>
    </rPh>
    <rPh sb="4" eb="5">
      <t>ザイ</t>
    </rPh>
    <rPh sb="5" eb="7">
      <t>キカク</t>
    </rPh>
    <phoneticPr fontId="1"/>
  </si>
  <si>
    <t>代表機械規格</t>
    <rPh sb="0" eb="2">
      <t>ダイヒョウ</t>
    </rPh>
    <rPh sb="2" eb="4">
      <t>キカイ</t>
    </rPh>
    <rPh sb="4" eb="6">
      <t>キカク</t>
    </rPh>
    <phoneticPr fontId="1"/>
  </si>
  <si>
    <t>代表労務規格</t>
    <rPh sb="0" eb="2">
      <t>ダイヒョウ</t>
    </rPh>
    <rPh sb="2" eb="4">
      <t>ロウム</t>
    </rPh>
    <rPh sb="4" eb="6">
      <t>キカク</t>
    </rPh>
    <phoneticPr fontId="1"/>
  </si>
  <si>
    <t>代表材料規格</t>
    <rPh sb="0" eb="2">
      <t>ダイヒョウ</t>
    </rPh>
    <rPh sb="2" eb="4">
      <t>ザイリョウ</t>
    </rPh>
    <rPh sb="4" eb="6">
      <t>キカク</t>
    </rPh>
    <phoneticPr fontId="1"/>
  </si>
  <si>
    <t>Z４</t>
  </si>
  <si>
    <t>R４</t>
  </si>
  <si>
    <t>福島単価</t>
    <rPh sb="0" eb="2">
      <t>フクシマ</t>
    </rPh>
    <rPh sb="2" eb="4">
      <t>タンカ</t>
    </rPh>
    <phoneticPr fontId="1"/>
  </si>
  <si>
    <t>割増率(％)</t>
    <rPh sb="0" eb="2">
      <t>ワリマシ</t>
    </rPh>
    <rPh sb="2" eb="3">
      <t>リツ</t>
    </rPh>
    <phoneticPr fontId="1"/>
  </si>
  <si>
    <t>規格変更した材料名</t>
    <rPh sb="0" eb="2">
      <t>キカク</t>
    </rPh>
    <rPh sb="2" eb="4">
      <t>ヘンコウ</t>
    </rPh>
    <rPh sb="6" eb="8">
      <t>ザイリョウ</t>
    </rPh>
    <rPh sb="8" eb="9">
      <t>メイ</t>
    </rPh>
    <phoneticPr fontId="1"/>
  </si>
  <si>
    <t>構成比(％)</t>
    <rPh sb="0" eb="2">
      <t>コウセイ</t>
    </rPh>
    <rPh sb="2" eb="3">
      <t>ヒ</t>
    </rPh>
    <phoneticPr fontId="1"/>
  </si>
  <si>
    <t>標準数量</t>
    <rPh sb="0" eb="2">
      <t>ヒョウジュン</t>
    </rPh>
    <rPh sb="2" eb="4">
      <t>スウリョウ</t>
    </rPh>
    <phoneticPr fontId="1"/>
  </si>
  <si>
    <t>東京単価</t>
    <rPh sb="0" eb="2">
      <t>トウキョウ</t>
    </rPh>
    <rPh sb="2" eb="4">
      <t>タンカ</t>
    </rPh>
    <phoneticPr fontId="1"/>
  </si>
  <si>
    <t>使用数量</t>
    <rPh sb="0" eb="2">
      <t>シヨウ</t>
    </rPh>
    <rPh sb="2" eb="4">
      <t>スウリョウ</t>
    </rPh>
    <phoneticPr fontId="1"/>
  </si>
  <si>
    <t>　K</t>
    <phoneticPr fontId="1"/>
  </si>
  <si>
    <t>　R</t>
    <phoneticPr fontId="1"/>
  </si>
  <si>
    <t>　Z</t>
    <phoneticPr fontId="1"/>
  </si>
  <si>
    <t>　S</t>
    <phoneticPr fontId="1"/>
  </si>
  <si>
    <t>＝</t>
    <phoneticPr fontId="1"/>
  </si>
  <si>
    <t>×</t>
  </si>
  <si>
    <t>×</t>
    <phoneticPr fontId="1"/>
  </si>
  <si>
    <t>＋</t>
    <phoneticPr fontId="1"/>
  </si>
  <si>
    <t>R４</t>
    <phoneticPr fontId="1"/>
  </si>
  <si>
    <t>（</t>
    <phoneticPr fontId="1"/>
  </si>
  <si>
    <t>[（</t>
    <phoneticPr fontId="1"/>
  </si>
  <si>
    <t>Z４</t>
    <phoneticPr fontId="1"/>
  </si>
  <si>
    <t>）</t>
    <phoneticPr fontId="1"/>
  </si>
  <si>
    <t>S</t>
    <phoneticPr fontId="1"/>
  </si>
  <si>
    <t>－</t>
    <phoneticPr fontId="1"/>
  </si>
  <si>
    <t>]</t>
    <phoneticPr fontId="1"/>
  </si>
  <si>
    <t>補正後の</t>
    <rPh sb="0" eb="2">
      <t>ホセイ</t>
    </rPh>
    <rPh sb="2" eb="3">
      <t>ゴ</t>
    </rPh>
    <phoneticPr fontId="1"/>
  </si>
  <si>
    <t>積算単価</t>
    <rPh sb="0" eb="2">
      <t>セキサン</t>
    </rPh>
    <rPh sb="2" eb="4">
      <t>タンカ</t>
    </rPh>
    <phoneticPr fontId="1"/>
  </si>
  <si>
    <t>K</t>
    <phoneticPr fontId="1"/>
  </si>
  <si>
    <t>R</t>
    <phoneticPr fontId="1"/>
  </si>
  <si>
    <t>Z</t>
    <phoneticPr fontId="1"/>
  </si>
  <si>
    <t>構成比補正</t>
    <rPh sb="0" eb="2">
      <t>コウセイ</t>
    </rPh>
    <rPh sb="2" eb="3">
      <t>ヒ</t>
    </rPh>
    <rPh sb="3" eb="5">
      <t>ホセイ</t>
    </rPh>
    <phoneticPr fontId="1"/>
  </si>
  <si>
    <t>代表規格集計</t>
    <rPh sb="0" eb="2">
      <t>ダイヒョウ</t>
    </rPh>
    <rPh sb="2" eb="4">
      <t>キカク</t>
    </rPh>
    <rPh sb="4" eb="6">
      <t>シュウケイ</t>
    </rPh>
    <phoneticPr fontId="1"/>
  </si>
  <si>
    <t>補正後</t>
    <rPh sb="0" eb="2">
      <t>ホセイ</t>
    </rPh>
    <rPh sb="2" eb="3">
      <t>ゴ</t>
    </rPh>
    <phoneticPr fontId="1"/>
  </si>
  <si>
    <t>補正後の合計</t>
    <rPh sb="0" eb="2">
      <t>ホセイ</t>
    </rPh>
    <rPh sb="2" eb="3">
      <t>ゴ</t>
    </rPh>
    <rPh sb="4" eb="6">
      <t>ゴウケイ</t>
    </rPh>
    <phoneticPr fontId="1"/>
  </si>
  <si>
    <t>【機械経費の補正】※1</t>
    <rPh sb="1" eb="3">
      <t>キカイ</t>
    </rPh>
    <rPh sb="3" eb="5">
      <t>ケイヒ</t>
    </rPh>
    <rPh sb="6" eb="8">
      <t>ホセイ</t>
    </rPh>
    <phoneticPr fontId="1"/>
  </si>
  <si>
    <t>【労務費の補正】※2</t>
    <rPh sb="1" eb="4">
      <t>ロウムヒ</t>
    </rPh>
    <rPh sb="5" eb="7">
      <t>ホセイ</t>
    </rPh>
    <phoneticPr fontId="1"/>
  </si>
  <si>
    <t>【材料規格の変更】※3</t>
    <rPh sb="1" eb="3">
      <t>ザイリョウ</t>
    </rPh>
    <rPh sb="3" eb="5">
      <t>キカク</t>
    </rPh>
    <rPh sb="6" eb="8">
      <t>ヘンコウ</t>
    </rPh>
    <phoneticPr fontId="1"/>
  </si>
  <si>
    <t>【材料の実数入力】※4</t>
    <rPh sb="1" eb="3">
      <t>ザイリョウ</t>
    </rPh>
    <rPh sb="4" eb="6">
      <t>ジッスウ</t>
    </rPh>
    <rPh sb="6" eb="8">
      <t>ニュウリョク</t>
    </rPh>
    <phoneticPr fontId="1"/>
  </si>
  <si>
    <t>市場単価規格</t>
    <rPh sb="0" eb="2">
      <t>シジョウ</t>
    </rPh>
    <rPh sb="2" eb="4">
      <t>タンカ</t>
    </rPh>
    <rPh sb="4" eb="6">
      <t>キカク</t>
    </rPh>
    <phoneticPr fontId="1"/>
  </si>
  <si>
    <t>円</t>
    <rPh sb="0" eb="1">
      <t>エン</t>
    </rPh>
    <phoneticPr fontId="1"/>
  </si>
  <si>
    <r>
      <t>福島(</t>
    </r>
    <r>
      <rPr>
        <sz val="10"/>
        <color rgb="FFFF0000"/>
        <rFont val="ＭＳ Ｐゴシック"/>
        <family val="3"/>
        <charset val="128"/>
        <scheme val="minor"/>
      </rPr>
      <t>H27.10</t>
    </r>
    <r>
      <rPr>
        <sz val="10"/>
        <color theme="1"/>
        <rFont val="ＭＳ Ｐゴシック"/>
        <family val="3"/>
        <charset val="128"/>
        <scheme val="minor"/>
      </rPr>
      <t>)</t>
    </r>
    <rPh sb="0" eb="2">
      <t>フクシマ</t>
    </rPh>
    <phoneticPr fontId="1"/>
  </si>
  <si>
    <t>コンクリート（ＳＰＢ４０１）</t>
    <phoneticPr fontId="1"/>
  </si>
  <si>
    <t>ｺﾝｸﾘｰﾄﾎﾟﾝﾌﾟ車[ﾄﾗｯｸ架装・ﾌﾞｰﾑ式]90～110</t>
    <rPh sb="11" eb="12">
      <t>シャ</t>
    </rPh>
    <rPh sb="17" eb="19">
      <t>カソウ</t>
    </rPh>
    <rPh sb="24" eb="25">
      <t>シキ</t>
    </rPh>
    <phoneticPr fontId="1"/>
  </si>
  <si>
    <t>普通作業員</t>
    <rPh sb="0" eb="2">
      <t>フツウ</t>
    </rPh>
    <rPh sb="2" eb="5">
      <t>サギョウイン</t>
    </rPh>
    <phoneticPr fontId="1"/>
  </si>
  <si>
    <t>特殊作業員</t>
    <rPh sb="0" eb="2">
      <t>トクシュ</t>
    </rPh>
    <rPh sb="2" eb="5">
      <t>サギョウイン</t>
    </rPh>
    <phoneticPr fontId="1"/>
  </si>
  <si>
    <t>土木一般世話役</t>
    <rPh sb="0" eb="2">
      <t>ドボク</t>
    </rPh>
    <rPh sb="2" eb="4">
      <t>イッパン</t>
    </rPh>
    <rPh sb="4" eb="7">
      <t>セワヤク</t>
    </rPh>
    <phoneticPr fontId="1"/>
  </si>
  <si>
    <t>運転手（特殊）</t>
    <rPh sb="0" eb="3">
      <t>ウンテンシュ</t>
    </rPh>
    <rPh sb="4" eb="6">
      <t>トクシュ</t>
    </rPh>
    <phoneticPr fontId="1"/>
  </si>
  <si>
    <t>軽油1,2号　パトロール給油</t>
    <rPh sb="0" eb="2">
      <t>ケイユ</t>
    </rPh>
    <rPh sb="5" eb="6">
      <t>ゴウ</t>
    </rPh>
    <rPh sb="12" eb="14">
      <t>キュウユ</t>
    </rPh>
    <phoneticPr fontId="1"/>
  </si>
  <si>
    <t>生ｺﾝｸﾘｰﾄ　 高炉24-8-25(20) W/C55%</t>
    <rPh sb="0" eb="1">
      <t>ナマ</t>
    </rPh>
    <rPh sb="9" eb="11">
      <t>コウロ</t>
    </rPh>
    <phoneticPr fontId="1"/>
  </si>
  <si>
    <t>円／単位（１円単位、小数点以下切り捨て）</t>
    <rPh sb="0" eb="1">
      <t>エン</t>
    </rPh>
    <rPh sb="2" eb="4">
      <t>タンイ</t>
    </rPh>
    <rPh sb="6" eb="7">
      <t>エン</t>
    </rPh>
    <rPh sb="7" eb="9">
      <t>タンイ</t>
    </rPh>
    <rPh sb="10" eb="12">
      <t>ショウスウ</t>
    </rPh>
    <rPh sb="12" eb="15">
      <t>テンイカ</t>
    </rPh>
    <rPh sb="15" eb="16">
      <t>キ</t>
    </rPh>
    <rPh sb="17" eb="18">
      <t>ス</t>
    </rPh>
    <phoneticPr fontId="1"/>
  </si>
  <si>
    <t>生ｺﾝｸﾘｰﾄ　×-×-×</t>
    <rPh sb="0" eb="1">
      <t>ナマ</t>
    </rPh>
    <phoneticPr fontId="1"/>
  </si>
  <si>
    <t>無筋・鉄筋構造物、日打設量10m3以上300m3未満、打設量10m3/日以上又は打設地上高さ2m超、一般養生、養生圧送管なし</t>
    <rPh sb="0" eb="2">
      <t>ムキン</t>
    </rPh>
    <rPh sb="3" eb="5">
      <t>テッキン</t>
    </rPh>
    <rPh sb="5" eb="8">
      <t>コウゾウブツ</t>
    </rPh>
    <rPh sb="9" eb="10">
      <t>ヒ</t>
    </rPh>
    <rPh sb="10" eb="12">
      <t>ダセツ</t>
    </rPh>
    <rPh sb="12" eb="13">
      <t>リョウ</t>
    </rPh>
    <rPh sb="17" eb="19">
      <t>イジョウ</t>
    </rPh>
    <rPh sb="24" eb="26">
      <t>ミマン</t>
    </rPh>
    <rPh sb="27" eb="29">
      <t>ダセツ</t>
    </rPh>
    <rPh sb="29" eb="30">
      <t>リョウ</t>
    </rPh>
    <rPh sb="35" eb="36">
      <t>ヒ</t>
    </rPh>
    <rPh sb="36" eb="38">
      <t>イジョウ</t>
    </rPh>
    <rPh sb="38" eb="39">
      <t>マタ</t>
    </rPh>
    <rPh sb="40" eb="42">
      <t>ダセツ</t>
    </rPh>
    <rPh sb="42" eb="44">
      <t>チジョウ</t>
    </rPh>
    <rPh sb="44" eb="45">
      <t>タカ</t>
    </rPh>
    <rPh sb="48" eb="49">
      <t>コ</t>
    </rPh>
    <rPh sb="50" eb="52">
      <t>イッパン</t>
    </rPh>
    <rPh sb="52" eb="54">
      <t>ヨウジョウ</t>
    </rPh>
    <rPh sb="55" eb="57">
      <t>ヨウジョウ</t>
    </rPh>
    <rPh sb="57" eb="59">
      <t>アッソウ</t>
    </rPh>
    <rPh sb="59" eb="60">
      <t>カン</t>
    </rPh>
    <phoneticPr fontId="1"/>
  </si>
  <si>
    <r>
      <t>東京(</t>
    </r>
    <r>
      <rPr>
        <sz val="10"/>
        <color rgb="FFFF0000"/>
        <rFont val="ＭＳ Ｐゴシック"/>
        <family val="3"/>
        <charset val="128"/>
        <scheme val="minor"/>
      </rPr>
      <t>H26.4</t>
    </r>
    <r>
      <rPr>
        <sz val="10"/>
        <color theme="1"/>
        <rFont val="ＭＳ Ｐゴシック"/>
        <family val="3"/>
        <charset val="128"/>
        <scheme val="minor"/>
      </rPr>
      <t>適用）</t>
    </r>
    <rPh sb="0" eb="2">
      <t>トウキョウ</t>
    </rPh>
    <rPh sb="8" eb="10">
      <t>テキヨウ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</si>
</sst>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0.00_ "/>
    <numFmt numFmtId="178" formatCode="#,##0_);[Red]\(#,##0\)"/>
    <numFmt numFmtId="179" formatCode="#,##0.00_ "/>
    <numFmt numFmtId="180" formatCode="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ck">
        <color indexed="64"/>
      </right>
      <top style="thick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ck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 diagonalDown="1">
      <left/>
      <right/>
      <top style="thick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ck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ck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ck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0" fillId="0" borderId="1" xfId="0" applyNumberFormat="1" applyBorder="1">
      <alignment vertical="center"/>
    </xf>
    <xf numFmtId="177" fontId="0" fillId="0" borderId="21" xfId="0" applyNumberFormat="1" applyBorder="1">
      <alignment vertical="center"/>
    </xf>
    <xf numFmtId="177" fontId="0" fillId="0" borderId="20" xfId="0" applyNumberFormat="1" applyBorder="1">
      <alignment vertical="center"/>
    </xf>
    <xf numFmtId="177" fontId="0" fillId="0" borderId="23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23" xfId="0" applyNumberForma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176" fontId="3" fillId="4" borderId="1" xfId="0" applyNumberFormat="1" applyFont="1" applyFill="1" applyBorder="1">
      <alignment vertical="center"/>
    </xf>
    <xf numFmtId="0" fontId="3" fillId="4" borderId="1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4" borderId="7" xfId="0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3" fillId="4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6" borderId="4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0" borderId="29" xfId="0" applyFont="1" applyBorder="1">
      <alignment vertical="center"/>
    </xf>
    <xf numFmtId="178" fontId="3" fillId="5" borderId="31" xfId="0" applyNumberFormat="1" applyFont="1" applyFill="1" applyBorder="1">
      <alignment vertical="center"/>
    </xf>
    <xf numFmtId="0" fontId="3" fillId="0" borderId="32" xfId="0" applyFont="1" applyBorder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8" fontId="3" fillId="0" borderId="6" xfId="0" applyNumberFormat="1" applyFont="1" applyBorder="1" applyAlignment="1">
      <alignment vertical="center"/>
    </xf>
    <xf numFmtId="178" fontId="3" fillId="0" borderId="6" xfId="0" applyNumberFormat="1" applyFont="1" applyBorder="1">
      <alignment vertical="center"/>
    </xf>
    <xf numFmtId="178" fontId="3" fillId="0" borderId="6" xfId="0" applyNumberFormat="1" applyFont="1" applyFill="1" applyBorder="1">
      <alignment vertical="center"/>
    </xf>
    <xf numFmtId="176" fontId="3" fillId="5" borderId="40" xfId="0" applyNumberFormat="1" applyFont="1" applyFill="1" applyBorder="1">
      <alignment vertical="center"/>
    </xf>
    <xf numFmtId="177" fontId="3" fillId="3" borderId="41" xfId="0" applyNumberFormat="1" applyFont="1" applyFill="1" applyBorder="1">
      <alignment vertical="center"/>
    </xf>
    <xf numFmtId="177" fontId="3" fillId="3" borderId="32" xfId="0" applyNumberFormat="1" applyFont="1" applyFill="1" applyBorder="1">
      <alignment vertical="center"/>
    </xf>
    <xf numFmtId="177" fontId="3" fillId="3" borderId="42" xfId="0" applyNumberFormat="1" applyFont="1" applyFill="1" applyBorder="1">
      <alignment vertical="center"/>
    </xf>
    <xf numFmtId="0" fontId="3" fillId="3" borderId="43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177" fontId="3" fillId="0" borderId="46" xfId="0" applyNumberFormat="1" applyFont="1" applyBorder="1">
      <alignment vertical="center"/>
    </xf>
    <xf numFmtId="177" fontId="3" fillId="0" borderId="47" xfId="0" applyNumberFormat="1" applyFont="1" applyFill="1" applyBorder="1">
      <alignment vertical="center"/>
    </xf>
    <xf numFmtId="177" fontId="3" fillId="0" borderId="48" xfId="0" applyNumberFormat="1" applyFont="1" applyFill="1" applyBorder="1">
      <alignment vertical="center"/>
    </xf>
    <xf numFmtId="0" fontId="3" fillId="0" borderId="49" xfId="0" applyFont="1" applyBorder="1" applyAlignment="1">
      <alignment vertical="center"/>
    </xf>
    <xf numFmtId="176" fontId="3" fillId="3" borderId="40" xfId="0" applyNumberFormat="1" applyFont="1" applyFill="1" applyBorder="1" applyAlignment="1">
      <alignment vertical="center"/>
    </xf>
    <xf numFmtId="0" fontId="3" fillId="0" borderId="50" xfId="0" applyFont="1" applyBorder="1" applyAlignment="1">
      <alignment vertical="center"/>
    </xf>
    <xf numFmtId="180" fontId="3" fillId="0" borderId="45" xfId="0" applyNumberFormat="1" applyFont="1" applyFill="1" applyBorder="1">
      <alignment vertical="center"/>
    </xf>
    <xf numFmtId="177" fontId="3" fillId="0" borderId="52" xfId="0" applyNumberFormat="1" applyFont="1" applyFill="1" applyBorder="1">
      <alignment vertical="center"/>
    </xf>
    <xf numFmtId="0" fontId="3" fillId="3" borderId="51" xfId="0" applyFont="1" applyFill="1" applyBorder="1" applyAlignment="1">
      <alignment vertical="center"/>
    </xf>
    <xf numFmtId="178" fontId="8" fillId="5" borderId="31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9" fontId="3" fillId="3" borderId="53" xfId="0" applyNumberFormat="1" applyFont="1" applyFill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0" fillId="0" borderId="14" xfId="0" applyNumberFormat="1" applyFont="1" applyBorder="1" applyAlignment="1">
      <alignment horizontal="center" vertical="center"/>
    </xf>
    <xf numFmtId="179" fontId="0" fillId="0" borderId="15" xfId="0" applyNumberFormat="1" applyFont="1" applyBorder="1" applyAlignment="1">
      <alignment horizontal="center" vertical="center"/>
    </xf>
    <xf numFmtId="179" fontId="0" fillId="0" borderId="16" xfId="0" applyNumberFormat="1" applyFont="1" applyBorder="1" applyAlignment="1">
      <alignment horizontal="center" vertical="center"/>
    </xf>
    <xf numFmtId="179" fontId="0" fillId="0" borderId="17" xfId="0" applyNumberFormat="1" applyFont="1" applyBorder="1" applyAlignment="1">
      <alignment horizontal="center" vertical="center"/>
    </xf>
    <xf numFmtId="179" fontId="0" fillId="0" borderId="18" xfId="0" applyNumberFormat="1" applyFont="1" applyBorder="1" applyAlignment="1">
      <alignment horizontal="center" vertical="center"/>
    </xf>
    <xf numFmtId="179" fontId="0" fillId="0" borderId="1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6" borderId="2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533400</xdr:colOff>
      <xdr:row>2</xdr:row>
      <xdr:rowOff>0</xdr:rowOff>
    </xdr:from>
    <xdr:to>
      <xdr:col>17</xdr:col>
      <xdr:colOff>714375</xdr:colOff>
      <xdr:row>13</xdr:row>
      <xdr:rowOff>133350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9275" y="342900"/>
          <a:ext cx="2667000" cy="223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914400</xdr:colOff>
      <xdr:row>7</xdr:row>
      <xdr:rowOff>142875</xdr:rowOff>
    </xdr:from>
    <xdr:to>
      <xdr:col>9</xdr:col>
      <xdr:colOff>420660</xdr:colOff>
      <xdr:row>11</xdr:row>
      <xdr:rowOff>87685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9725" y="1181100"/>
          <a:ext cx="420660" cy="640135"/>
        </a:xfrm>
        <a:prstGeom prst="rect">
          <a:avLst/>
        </a:prstGeom>
      </xdr:spPr>
    </xdr:pic>
    <xdr:clientData/>
  </xdr:twoCellAnchor>
  <xdr:twoCellAnchor editAs="oneCell">
    <xdr:from>
      <xdr:col>8</xdr:col>
      <xdr:colOff>914400</xdr:colOff>
      <xdr:row>12</xdr:row>
      <xdr:rowOff>142875</xdr:rowOff>
    </xdr:from>
    <xdr:to>
      <xdr:col>9</xdr:col>
      <xdr:colOff>420660</xdr:colOff>
      <xdr:row>17</xdr:row>
      <xdr:rowOff>59885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19725" y="2047875"/>
          <a:ext cx="420660" cy="77425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18</xdr:row>
      <xdr:rowOff>152400</xdr:rowOff>
    </xdr:from>
    <xdr:to>
      <xdr:col>9</xdr:col>
      <xdr:colOff>420660</xdr:colOff>
      <xdr:row>23</xdr:row>
      <xdr:rowOff>69409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19725" y="3086100"/>
          <a:ext cx="420660" cy="774259"/>
        </a:xfrm>
        <a:prstGeom prst="rect">
          <a:avLst/>
        </a:prstGeom>
      </xdr:spPr>
    </xdr:pic>
    <xdr:clientData/>
  </xdr:twoCellAnchor>
  <xdr:twoCellAnchor editAs="oneCell">
    <xdr:from>
      <xdr:col>6</xdr:col>
      <xdr:colOff>647700</xdr:colOff>
      <xdr:row>18</xdr:row>
      <xdr:rowOff>152400</xdr:rowOff>
    </xdr:from>
    <xdr:to>
      <xdr:col>7</xdr:col>
      <xdr:colOff>401610</xdr:colOff>
      <xdr:row>23</xdr:row>
      <xdr:rowOff>69409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76675" y="3086100"/>
          <a:ext cx="420660" cy="774259"/>
        </a:xfrm>
        <a:prstGeom prst="rect">
          <a:avLst/>
        </a:prstGeom>
      </xdr:spPr>
    </xdr:pic>
    <xdr:clientData/>
  </xdr:twoCellAnchor>
  <xdr:twoCellAnchor>
    <xdr:from>
      <xdr:col>14</xdr:col>
      <xdr:colOff>122465</xdr:colOff>
      <xdr:row>0</xdr:row>
      <xdr:rowOff>326571</xdr:rowOff>
    </xdr:from>
    <xdr:to>
      <xdr:col>18</xdr:col>
      <xdr:colOff>1</xdr:colOff>
      <xdr:row>16</xdr:row>
      <xdr:rowOff>163286</xdr:rowOff>
    </xdr:to>
    <xdr:sp macro="" textlink="">
      <xdr:nvSpPr>
        <xdr:cNvPr id="7" name="テキスト ボックス 6"/>
        <xdr:cNvSpPr txBox="1"/>
      </xdr:nvSpPr>
      <xdr:spPr>
        <a:xfrm>
          <a:off x="9035144" y="326571"/>
          <a:ext cx="3197678" cy="33745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0000" tIns="36000" bIns="0" rtlCol="0" anchor="t"/>
        <a:lstStyle/>
        <a:p>
          <a:r>
            <a:rPr kumimoji="1" lang="en-US" altLang="ja-JP" sz="900"/>
            <a:t>※1 </a:t>
          </a:r>
          <a:r>
            <a:rPr kumimoji="1" lang="ja-JP" altLang="en-US" sz="900"/>
            <a:t>　豪雪割増等の補正をする場合は、補正前単価を</a:t>
          </a:r>
          <a:endParaRPr kumimoji="1" lang="en-US" altLang="ja-JP" sz="900"/>
        </a:p>
        <a:p>
          <a:r>
            <a:rPr kumimoji="1" lang="ja-JP" altLang="en-US" sz="900"/>
            <a:t>　　　「福島単価」欄に入力し、割増率を乗じた額が☆１に</a:t>
          </a:r>
          <a:endParaRPr kumimoji="1" lang="en-US" altLang="ja-JP" sz="900"/>
        </a:p>
        <a:p>
          <a:r>
            <a:rPr kumimoji="1" lang="ja-JP" altLang="en-US" sz="900"/>
            <a:t>　　　自動計算される。</a:t>
          </a:r>
          <a:endParaRPr kumimoji="1" lang="en-US" altLang="ja-JP" sz="900"/>
        </a:p>
        <a:p>
          <a:r>
            <a:rPr kumimoji="1" lang="ja-JP" altLang="en-US" sz="900"/>
            <a:t>　　　</a:t>
          </a:r>
          <a:r>
            <a:rPr kumimoji="1" lang="ja-JP" altLang="en-US" sz="900" u="sng"/>
            <a:t>注）補正後単価の端数処理は、基準等に基づき対応</a:t>
          </a:r>
          <a:endParaRPr kumimoji="1" lang="en-US" altLang="ja-JP" sz="900" u="sng"/>
        </a:p>
        <a:p>
          <a:r>
            <a:rPr kumimoji="1" lang="ja-JP" altLang="en-US" sz="900"/>
            <a:t>　　　　　</a:t>
          </a:r>
          <a:r>
            <a:rPr kumimoji="1" lang="ja-JP" altLang="en-US" sz="900" u="sng"/>
            <a:t>してください。（端数処理を行っておりません。）</a:t>
          </a:r>
          <a:endParaRPr kumimoji="1" lang="en-US" altLang="ja-JP" sz="900" u="sng"/>
        </a:p>
        <a:p>
          <a:endParaRPr kumimoji="1" lang="en-US" altLang="ja-JP" sz="900"/>
        </a:p>
        <a:p>
          <a:r>
            <a:rPr kumimoji="1" lang="en-US" altLang="ja-JP" sz="900"/>
            <a:t>※2 </a:t>
          </a:r>
          <a:r>
            <a:rPr kumimoji="1" lang="ja-JP" altLang="en-US" sz="900"/>
            <a:t>　時間外の賃金割増等の補正をする場合は、補正前</a:t>
          </a:r>
          <a:endParaRPr kumimoji="1" lang="en-US" altLang="ja-JP" sz="900"/>
        </a:p>
        <a:p>
          <a:r>
            <a:rPr kumimoji="1" lang="ja-JP" altLang="en-US" sz="900"/>
            <a:t>　　</a:t>
          </a:r>
          <a:r>
            <a:rPr kumimoji="1" lang="ja-JP" altLang="en-US" sz="900" baseline="0"/>
            <a:t>  </a:t>
          </a:r>
          <a:r>
            <a:rPr kumimoji="1" lang="ja-JP" altLang="en-US" sz="900"/>
            <a:t>単価を「福島単価」欄に入力し、割増率を乗じた額が</a:t>
          </a:r>
          <a:endParaRPr kumimoji="1" lang="en-US" altLang="ja-JP" sz="900"/>
        </a:p>
        <a:p>
          <a:r>
            <a:rPr kumimoji="1" lang="ja-JP" altLang="en-US" sz="900"/>
            <a:t>　　</a:t>
          </a:r>
          <a:r>
            <a:rPr kumimoji="1" lang="ja-JP" altLang="en-US" sz="900" baseline="0"/>
            <a:t>  </a:t>
          </a:r>
          <a:r>
            <a:rPr kumimoji="1" lang="ja-JP" altLang="en-US" sz="900"/>
            <a:t>☆</a:t>
          </a:r>
          <a:r>
            <a:rPr kumimoji="1" lang="en-US" altLang="ja-JP" sz="900"/>
            <a:t>2</a:t>
          </a:r>
          <a:r>
            <a:rPr kumimoji="1" lang="ja-JP" altLang="en-US" sz="900"/>
            <a:t>に自動計算される。</a:t>
          </a:r>
          <a:endParaRPr kumimoji="1" lang="en-US" altLang="ja-JP" sz="900"/>
        </a:p>
        <a:p>
          <a:r>
            <a:rPr kumimoji="1" lang="ja-JP" altLang="en-US" sz="9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9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注）補正後単価の端数処理は、</a:t>
          </a:r>
          <a:r>
            <a:rPr kumimoji="1" lang="en-US" altLang="ja-JP" sz="9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9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の位を四捨五入</a:t>
          </a:r>
          <a:endParaRPr lang="ja-JP" altLang="ja-JP" sz="900">
            <a:effectLst/>
          </a:endParaRPr>
        </a:p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</a:t>
          </a:r>
          <a:r>
            <a:rPr kumimoji="1" lang="en-US" altLang="ja-JP" sz="9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en-US" sz="9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円単位としています。</a:t>
          </a:r>
          <a:endParaRPr kumimoji="1" lang="en-US" altLang="ja-JP" sz="900"/>
        </a:p>
        <a:p>
          <a:endParaRPr kumimoji="1" lang="en-US" altLang="ja-JP" sz="900"/>
        </a:p>
        <a:p>
          <a:r>
            <a:rPr kumimoji="1" lang="en-US" altLang="ja-JP" sz="900"/>
            <a:t>※3</a:t>
          </a:r>
          <a:r>
            <a:rPr kumimoji="1" lang="ja-JP" altLang="en-US" sz="900"/>
            <a:t>　代表材料規格以外の積算単価を算出する場合は、　　　　</a:t>
          </a:r>
          <a:endParaRPr kumimoji="1" lang="en-US" altLang="ja-JP" sz="900"/>
        </a:p>
        <a:p>
          <a:r>
            <a:rPr kumimoji="1" lang="en-US" altLang="ja-JP" sz="900"/>
            <a:t>                                         </a:t>
          </a:r>
          <a:r>
            <a:rPr kumimoji="1" lang="ja-JP" altLang="en-US" sz="900"/>
            <a:t>に当該材料の単価を入力した後、</a:t>
          </a:r>
          <a:endParaRPr kumimoji="1" lang="en-US" altLang="ja-JP" sz="900"/>
        </a:p>
        <a:p>
          <a:r>
            <a:rPr kumimoji="1" lang="ja-JP" altLang="en-US" sz="900"/>
            <a:t>　　　</a:t>
          </a:r>
          <a:r>
            <a:rPr kumimoji="1" lang="ja-JP" altLang="en-US" sz="900" baseline="0"/>
            <a:t> </a:t>
          </a:r>
          <a:r>
            <a:rPr kumimoji="1" lang="ja-JP" altLang="en-US" sz="900"/>
            <a:t>規格を変更した材料名を</a:t>
          </a:r>
          <a:r>
            <a:rPr kumimoji="1" lang="en-US" altLang="ja-JP" sz="900"/>
            <a:t>※3</a:t>
          </a:r>
          <a:r>
            <a:rPr kumimoji="1" lang="ja-JP" altLang="en-US" sz="900"/>
            <a:t>欄に記載する。</a:t>
          </a:r>
          <a:endParaRPr kumimoji="1" lang="en-US" altLang="ja-JP" sz="900"/>
        </a:p>
        <a:p>
          <a:endParaRPr kumimoji="1" lang="en-US" altLang="ja-JP" sz="900"/>
        </a:p>
        <a:p>
          <a:r>
            <a:rPr kumimoji="1" lang="en-US" altLang="ja-JP" sz="900"/>
            <a:t>※4</a:t>
          </a:r>
          <a:r>
            <a:rPr kumimoji="1" lang="ja-JP" altLang="en-US" sz="900"/>
            <a:t>　材料の実数入力がある場合は、代表材料規格の</a:t>
          </a:r>
          <a:endParaRPr kumimoji="1" lang="en-US" altLang="ja-JP" sz="900"/>
        </a:p>
        <a:p>
          <a:r>
            <a:rPr kumimoji="1" lang="en-US" altLang="ja-JP" sz="900" baseline="0"/>
            <a:t>       </a:t>
          </a:r>
          <a:r>
            <a:rPr kumimoji="1" lang="ja-JP" altLang="en-US" sz="900"/>
            <a:t>標準数量に東京単価を乗じた額が★</a:t>
          </a:r>
          <a:r>
            <a:rPr kumimoji="1" lang="en-US" altLang="ja-JP" sz="900"/>
            <a:t>3</a:t>
          </a:r>
          <a:r>
            <a:rPr kumimoji="1" lang="ja-JP" altLang="en-US" sz="900"/>
            <a:t>に、また、設計</a:t>
          </a:r>
          <a:endParaRPr kumimoji="1" lang="en-US" altLang="ja-JP" sz="900"/>
        </a:p>
        <a:p>
          <a:r>
            <a:rPr kumimoji="1" lang="en-US" altLang="ja-JP" sz="900" baseline="0"/>
            <a:t>       </a:t>
          </a:r>
          <a:r>
            <a:rPr kumimoji="1" lang="ja-JP" altLang="en-US" sz="900"/>
            <a:t>の使用数量に福島単価を乗じた額が☆３に自動計算</a:t>
          </a:r>
          <a:endParaRPr kumimoji="1" lang="en-US" altLang="ja-JP" sz="900"/>
        </a:p>
        <a:p>
          <a:r>
            <a:rPr kumimoji="1" lang="en-US" altLang="ja-JP" sz="900"/>
            <a:t>       </a:t>
          </a:r>
          <a:r>
            <a:rPr kumimoji="1" lang="ja-JP" altLang="en-US" sz="900"/>
            <a:t>される。</a:t>
          </a:r>
        </a:p>
      </xdr:txBody>
    </xdr:sp>
    <xdr:clientData/>
  </xdr:twoCellAnchor>
  <xdr:twoCellAnchor>
    <xdr:from>
      <xdr:col>14</xdr:col>
      <xdr:colOff>521856</xdr:colOff>
      <xdr:row>10</xdr:row>
      <xdr:rowOff>30826</xdr:rowOff>
    </xdr:from>
    <xdr:to>
      <xdr:col>15</xdr:col>
      <xdr:colOff>414166</xdr:colOff>
      <xdr:row>11</xdr:row>
      <xdr:rowOff>4033</xdr:rowOff>
    </xdr:to>
    <xdr:sp macro="" textlink="">
      <xdr:nvSpPr>
        <xdr:cNvPr id="8" name="正方形/長方形 7"/>
        <xdr:cNvSpPr/>
      </xdr:nvSpPr>
      <xdr:spPr>
        <a:xfrm>
          <a:off x="9442511" y="2494188"/>
          <a:ext cx="720000" cy="1440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533400</xdr:colOff>
      <xdr:row>2</xdr:row>
      <xdr:rowOff>0</xdr:rowOff>
    </xdr:from>
    <xdr:to>
      <xdr:col>17</xdr:col>
      <xdr:colOff>714375</xdr:colOff>
      <xdr:row>13</xdr:row>
      <xdr:rowOff>133350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9275" y="866775"/>
          <a:ext cx="2667000" cy="223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914400</xdr:colOff>
      <xdr:row>7</xdr:row>
      <xdr:rowOff>142875</xdr:rowOff>
    </xdr:from>
    <xdr:to>
      <xdr:col>9</xdr:col>
      <xdr:colOff>420660</xdr:colOff>
      <xdr:row>11</xdr:row>
      <xdr:rowOff>87685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9725" y="2076450"/>
          <a:ext cx="420660" cy="640135"/>
        </a:xfrm>
        <a:prstGeom prst="rect">
          <a:avLst/>
        </a:prstGeom>
      </xdr:spPr>
    </xdr:pic>
    <xdr:clientData/>
  </xdr:twoCellAnchor>
  <xdr:twoCellAnchor editAs="oneCell">
    <xdr:from>
      <xdr:col>8</xdr:col>
      <xdr:colOff>914400</xdr:colOff>
      <xdr:row>12</xdr:row>
      <xdr:rowOff>142875</xdr:rowOff>
    </xdr:from>
    <xdr:to>
      <xdr:col>9</xdr:col>
      <xdr:colOff>420660</xdr:colOff>
      <xdr:row>17</xdr:row>
      <xdr:rowOff>59885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19725" y="2943225"/>
          <a:ext cx="420660" cy="77426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18</xdr:row>
      <xdr:rowOff>152400</xdr:rowOff>
    </xdr:from>
    <xdr:to>
      <xdr:col>9</xdr:col>
      <xdr:colOff>420660</xdr:colOff>
      <xdr:row>23</xdr:row>
      <xdr:rowOff>69409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19725" y="3981450"/>
          <a:ext cx="420660" cy="774259"/>
        </a:xfrm>
        <a:prstGeom prst="rect">
          <a:avLst/>
        </a:prstGeom>
      </xdr:spPr>
    </xdr:pic>
    <xdr:clientData/>
  </xdr:twoCellAnchor>
  <xdr:twoCellAnchor editAs="oneCell">
    <xdr:from>
      <xdr:col>6</xdr:col>
      <xdr:colOff>647700</xdr:colOff>
      <xdr:row>18</xdr:row>
      <xdr:rowOff>152400</xdr:rowOff>
    </xdr:from>
    <xdr:to>
      <xdr:col>7</xdr:col>
      <xdr:colOff>401610</xdr:colOff>
      <xdr:row>23</xdr:row>
      <xdr:rowOff>69409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76675" y="3981450"/>
          <a:ext cx="420660" cy="774259"/>
        </a:xfrm>
        <a:prstGeom prst="rect">
          <a:avLst/>
        </a:prstGeom>
      </xdr:spPr>
    </xdr:pic>
    <xdr:clientData/>
  </xdr:twoCellAnchor>
  <xdr:twoCellAnchor>
    <xdr:from>
      <xdr:col>14</xdr:col>
      <xdr:colOff>122465</xdr:colOff>
      <xdr:row>0</xdr:row>
      <xdr:rowOff>326571</xdr:rowOff>
    </xdr:from>
    <xdr:to>
      <xdr:col>18</xdr:col>
      <xdr:colOff>1</xdr:colOff>
      <xdr:row>16</xdr:row>
      <xdr:rowOff>163286</xdr:rowOff>
    </xdr:to>
    <xdr:sp macro="" textlink="">
      <xdr:nvSpPr>
        <xdr:cNvPr id="7" name="テキスト ボックス 6"/>
        <xdr:cNvSpPr txBox="1"/>
      </xdr:nvSpPr>
      <xdr:spPr>
        <a:xfrm>
          <a:off x="9028340" y="326571"/>
          <a:ext cx="3192236" cy="33228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0000" tIns="36000" bIns="0" rtlCol="0" anchor="t"/>
        <a:lstStyle/>
        <a:p>
          <a:r>
            <a:rPr kumimoji="1" lang="en-US" altLang="ja-JP" sz="900"/>
            <a:t>※1 </a:t>
          </a:r>
          <a:r>
            <a:rPr kumimoji="1" lang="ja-JP" altLang="en-US" sz="900"/>
            <a:t>　豪雪割増等の補正をする場合は、補正前単価を</a:t>
          </a:r>
          <a:endParaRPr kumimoji="1" lang="en-US" altLang="ja-JP" sz="900"/>
        </a:p>
        <a:p>
          <a:r>
            <a:rPr kumimoji="1" lang="ja-JP" altLang="en-US" sz="900"/>
            <a:t>　　　「福島単価」欄に入力し、割増率を乗じた額が☆１に</a:t>
          </a:r>
          <a:endParaRPr kumimoji="1" lang="en-US" altLang="ja-JP" sz="900"/>
        </a:p>
        <a:p>
          <a:r>
            <a:rPr kumimoji="1" lang="ja-JP" altLang="en-US" sz="900"/>
            <a:t>　　　自動計算される。</a:t>
          </a:r>
          <a:endParaRPr kumimoji="1" lang="en-US" altLang="ja-JP" sz="900"/>
        </a:p>
        <a:p>
          <a:r>
            <a:rPr kumimoji="1" lang="ja-JP" altLang="en-US" sz="900"/>
            <a:t>　　　</a:t>
          </a:r>
          <a:r>
            <a:rPr kumimoji="1" lang="ja-JP" altLang="en-US" sz="900" u="sng"/>
            <a:t>注）補正後単価の端数処理は、基準等に基づき対応</a:t>
          </a:r>
          <a:endParaRPr kumimoji="1" lang="en-US" altLang="ja-JP" sz="900" u="sng"/>
        </a:p>
        <a:p>
          <a:r>
            <a:rPr kumimoji="1" lang="ja-JP" altLang="en-US" sz="900"/>
            <a:t>　　　　　</a:t>
          </a:r>
          <a:r>
            <a:rPr kumimoji="1" lang="ja-JP" altLang="en-US" sz="900" u="sng"/>
            <a:t>してください。（端数処理を行っておりません。）</a:t>
          </a:r>
          <a:endParaRPr kumimoji="1" lang="en-US" altLang="ja-JP" sz="900" u="sng"/>
        </a:p>
        <a:p>
          <a:endParaRPr kumimoji="1" lang="en-US" altLang="ja-JP" sz="900"/>
        </a:p>
        <a:p>
          <a:r>
            <a:rPr kumimoji="1" lang="en-US" altLang="ja-JP" sz="900"/>
            <a:t>※2 </a:t>
          </a:r>
          <a:r>
            <a:rPr kumimoji="1" lang="ja-JP" altLang="en-US" sz="900"/>
            <a:t>　時間外の賃金割増等の補正をする場合は、補正前</a:t>
          </a:r>
          <a:endParaRPr kumimoji="1" lang="en-US" altLang="ja-JP" sz="900"/>
        </a:p>
        <a:p>
          <a:r>
            <a:rPr kumimoji="1" lang="ja-JP" altLang="en-US" sz="900"/>
            <a:t>　　</a:t>
          </a:r>
          <a:r>
            <a:rPr kumimoji="1" lang="ja-JP" altLang="en-US" sz="900" baseline="0"/>
            <a:t>  </a:t>
          </a:r>
          <a:r>
            <a:rPr kumimoji="1" lang="ja-JP" altLang="en-US" sz="900"/>
            <a:t>単価を「福島単価」欄に入力し、割増率を乗じた額が</a:t>
          </a:r>
          <a:endParaRPr kumimoji="1" lang="en-US" altLang="ja-JP" sz="900"/>
        </a:p>
        <a:p>
          <a:r>
            <a:rPr kumimoji="1" lang="ja-JP" altLang="en-US" sz="900"/>
            <a:t>　　</a:t>
          </a:r>
          <a:r>
            <a:rPr kumimoji="1" lang="ja-JP" altLang="en-US" sz="900" baseline="0"/>
            <a:t>  </a:t>
          </a:r>
          <a:r>
            <a:rPr kumimoji="1" lang="ja-JP" altLang="en-US" sz="900"/>
            <a:t>☆</a:t>
          </a:r>
          <a:r>
            <a:rPr kumimoji="1" lang="en-US" altLang="ja-JP" sz="900"/>
            <a:t>2</a:t>
          </a:r>
          <a:r>
            <a:rPr kumimoji="1" lang="ja-JP" altLang="en-US" sz="900"/>
            <a:t>に自動計算される。</a:t>
          </a:r>
          <a:endParaRPr kumimoji="1" lang="en-US" altLang="ja-JP" sz="900"/>
        </a:p>
        <a:p>
          <a:r>
            <a:rPr kumimoji="1" lang="ja-JP" altLang="en-US" sz="9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9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注）補正後単価の端数処理は、</a:t>
          </a:r>
          <a:r>
            <a:rPr kumimoji="1" lang="en-US" altLang="ja-JP" sz="9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9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の位を四捨五入</a:t>
          </a:r>
          <a:endParaRPr lang="ja-JP" altLang="ja-JP" sz="900">
            <a:effectLst/>
          </a:endParaRPr>
        </a:p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</a:t>
          </a:r>
          <a:r>
            <a:rPr kumimoji="1" lang="en-US" altLang="ja-JP" sz="9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en-US" sz="9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円単位としています。</a:t>
          </a:r>
          <a:endParaRPr kumimoji="1" lang="en-US" altLang="ja-JP" sz="900"/>
        </a:p>
        <a:p>
          <a:endParaRPr kumimoji="1" lang="en-US" altLang="ja-JP" sz="900"/>
        </a:p>
        <a:p>
          <a:r>
            <a:rPr kumimoji="1" lang="en-US" altLang="ja-JP" sz="900"/>
            <a:t>※3</a:t>
          </a:r>
          <a:r>
            <a:rPr kumimoji="1" lang="ja-JP" altLang="en-US" sz="900"/>
            <a:t>　代表材料規格以外の積算単価を算出する場合は、　　　　</a:t>
          </a:r>
          <a:endParaRPr kumimoji="1" lang="en-US" altLang="ja-JP" sz="900"/>
        </a:p>
        <a:p>
          <a:r>
            <a:rPr kumimoji="1" lang="en-US" altLang="ja-JP" sz="900"/>
            <a:t>                                         </a:t>
          </a:r>
          <a:r>
            <a:rPr kumimoji="1" lang="ja-JP" altLang="en-US" sz="900"/>
            <a:t>に当該材料の単価を入力した後、</a:t>
          </a:r>
          <a:endParaRPr kumimoji="1" lang="en-US" altLang="ja-JP" sz="900"/>
        </a:p>
        <a:p>
          <a:r>
            <a:rPr kumimoji="1" lang="ja-JP" altLang="en-US" sz="900"/>
            <a:t>　　　</a:t>
          </a:r>
          <a:r>
            <a:rPr kumimoji="1" lang="ja-JP" altLang="en-US" sz="900" baseline="0"/>
            <a:t> </a:t>
          </a:r>
          <a:r>
            <a:rPr kumimoji="1" lang="ja-JP" altLang="en-US" sz="900"/>
            <a:t>規格を変更した材料名を</a:t>
          </a:r>
          <a:r>
            <a:rPr kumimoji="1" lang="en-US" altLang="ja-JP" sz="900"/>
            <a:t>※3</a:t>
          </a:r>
          <a:r>
            <a:rPr kumimoji="1" lang="ja-JP" altLang="en-US" sz="900"/>
            <a:t>欄に記載する。</a:t>
          </a:r>
          <a:endParaRPr kumimoji="1" lang="en-US" altLang="ja-JP" sz="900"/>
        </a:p>
        <a:p>
          <a:endParaRPr kumimoji="1" lang="en-US" altLang="ja-JP" sz="900"/>
        </a:p>
        <a:p>
          <a:r>
            <a:rPr kumimoji="1" lang="en-US" altLang="ja-JP" sz="900"/>
            <a:t>※4</a:t>
          </a:r>
          <a:r>
            <a:rPr kumimoji="1" lang="ja-JP" altLang="en-US" sz="900"/>
            <a:t>　材料の実数入力がある場合は、代表材料規格の</a:t>
          </a:r>
          <a:endParaRPr kumimoji="1" lang="en-US" altLang="ja-JP" sz="900"/>
        </a:p>
        <a:p>
          <a:r>
            <a:rPr kumimoji="1" lang="en-US" altLang="ja-JP" sz="900" baseline="0"/>
            <a:t>       </a:t>
          </a:r>
          <a:r>
            <a:rPr kumimoji="1" lang="ja-JP" altLang="en-US" sz="900"/>
            <a:t>標準数量に東京単価を乗じた額が★</a:t>
          </a:r>
          <a:r>
            <a:rPr kumimoji="1" lang="en-US" altLang="ja-JP" sz="900"/>
            <a:t>3</a:t>
          </a:r>
          <a:r>
            <a:rPr kumimoji="1" lang="ja-JP" altLang="en-US" sz="900"/>
            <a:t>に、また、設計</a:t>
          </a:r>
          <a:endParaRPr kumimoji="1" lang="en-US" altLang="ja-JP" sz="900"/>
        </a:p>
        <a:p>
          <a:r>
            <a:rPr kumimoji="1" lang="en-US" altLang="ja-JP" sz="900" baseline="0"/>
            <a:t>       </a:t>
          </a:r>
          <a:r>
            <a:rPr kumimoji="1" lang="ja-JP" altLang="en-US" sz="900"/>
            <a:t>の使用数量に福島単価を乗じた額が☆３に自動計算</a:t>
          </a:r>
          <a:endParaRPr kumimoji="1" lang="en-US" altLang="ja-JP" sz="900"/>
        </a:p>
        <a:p>
          <a:r>
            <a:rPr kumimoji="1" lang="en-US" altLang="ja-JP" sz="900"/>
            <a:t>       </a:t>
          </a:r>
          <a:r>
            <a:rPr kumimoji="1" lang="ja-JP" altLang="en-US" sz="900"/>
            <a:t>される。</a:t>
          </a:r>
        </a:p>
      </xdr:txBody>
    </xdr:sp>
    <xdr:clientData/>
  </xdr:twoCellAnchor>
  <xdr:twoCellAnchor>
    <xdr:from>
      <xdr:col>14</xdr:col>
      <xdr:colOff>521856</xdr:colOff>
      <xdr:row>10</xdr:row>
      <xdr:rowOff>30826</xdr:rowOff>
    </xdr:from>
    <xdr:to>
      <xdr:col>15</xdr:col>
      <xdr:colOff>414166</xdr:colOff>
      <xdr:row>11</xdr:row>
      <xdr:rowOff>4033</xdr:rowOff>
    </xdr:to>
    <xdr:sp macro="" textlink="">
      <xdr:nvSpPr>
        <xdr:cNvPr id="8" name="正方形/長方形 7"/>
        <xdr:cNvSpPr/>
      </xdr:nvSpPr>
      <xdr:spPr>
        <a:xfrm>
          <a:off x="9427731" y="2488276"/>
          <a:ext cx="720985" cy="144657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200025</xdr:colOff>
      <xdr:row>21</xdr:row>
      <xdr:rowOff>38100</xdr:rowOff>
    </xdr:from>
    <xdr:to>
      <xdr:col>10</xdr:col>
      <xdr:colOff>714375</xdr:colOff>
      <xdr:row>24</xdr:row>
      <xdr:rowOff>38100</xdr:rowOff>
    </xdr:to>
    <xdr:sp macro="" textlink="">
      <xdr:nvSpPr>
        <xdr:cNvPr id="13" name="テキスト ボックス 12"/>
        <xdr:cNvSpPr txBox="1"/>
      </xdr:nvSpPr>
      <xdr:spPr>
        <a:xfrm>
          <a:off x="5619750" y="3486150"/>
          <a:ext cx="1295400" cy="5238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福島</a:t>
          </a:r>
          <a:r>
            <a:rPr kumimoji="1" lang="en-US" altLang="ja-JP" sz="1100">
              <a:solidFill>
                <a:srgbClr val="FF0000"/>
              </a:solidFill>
            </a:rPr>
            <a:t>(H27.10)</a:t>
          </a:r>
        </a:p>
        <a:p>
          <a:r>
            <a:rPr kumimoji="1" lang="ja-JP" altLang="en-US" sz="1100">
              <a:solidFill>
                <a:srgbClr val="FF0000"/>
              </a:solidFill>
            </a:rPr>
            <a:t>単価は暫定です。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9"/>
  <sheetViews>
    <sheetView zoomScale="85" zoomScaleNormal="85" workbookViewId="0">
      <selection activeCell="H3" sqref="H3"/>
    </sheetView>
  </sheetViews>
  <sheetFormatPr defaultRowHeight="13.5" x14ac:dyDescent="0.15"/>
  <cols>
    <col min="1" max="1" width="3" customWidth="1"/>
    <col min="2" max="2" width="4.375" customWidth="1"/>
    <col min="3" max="3" width="3.875" customWidth="1"/>
    <col min="4" max="4" width="8.5" customWidth="1"/>
    <col min="5" max="5" width="11.25" customWidth="1"/>
    <col min="6" max="6" width="11.375" customWidth="1"/>
    <col min="7" max="7" width="8.75" customWidth="1"/>
    <col min="8" max="9" width="10" customWidth="1"/>
    <col min="10" max="11" width="10.25" customWidth="1"/>
    <col min="12" max="12" width="4.875" customWidth="1"/>
    <col min="13" max="13" width="10" customWidth="1"/>
    <col min="14" max="14" width="10.375" customWidth="1"/>
    <col min="15" max="18" width="10.875" customWidth="1"/>
    <col min="19" max="19" width="6.875" customWidth="1"/>
    <col min="20" max="20" width="6.125" customWidth="1"/>
    <col min="21" max="21" width="12.625" customWidth="1"/>
    <col min="22" max="22" width="2.25" customWidth="1"/>
    <col min="23" max="23" width="3" customWidth="1"/>
    <col min="24" max="24" width="6.625" customWidth="1"/>
    <col min="25" max="25" width="2.5" customWidth="1"/>
    <col min="26" max="26" width="7.625" customWidth="1"/>
    <col min="27" max="27" width="2.5" customWidth="1"/>
    <col min="28" max="28" width="6.625" customWidth="1"/>
    <col min="29" max="29" width="2.5" customWidth="1"/>
    <col min="30" max="30" width="7.625" customWidth="1"/>
    <col min="31" max="31" width="2.5" customWidth="1"/>
    <col min="32" max="32" width="6.625" customWidth="1"/>
    <col min="33" max="33" width="2.5" customWidth="1"/>
    <col min="34" max="34" width="7.875" customWidth="1"/>
    <col min="35" max="35" width="2.625" customWidth="1"/>
    <col min="36" max="36" width="9.25" customWidth="1"/>
    <col min="37" max="37" width="2.625" customWidth="1"/>
    <col min="38" max="38" width="7.875" customWidth="1"/>
    <col min="39" max="39" width="2.625" customWidth="1"/>
    <col min="40" max="40" width="3.125" customWidth="1"/>
    <col min="41" max="41" width="9.25" customWidth="1"/>
    <col min="42" max="42" width="2.625" customWidth="1"/>
    <col min="43" max="43" width="6.75" customWidth="1"/>
    <col min="44" max="44" width="2.625" customWidth="1"/>
    <col min="45" max="45" width="6.75" customWidth="1"/>
    <col min="46" max="46" width="2.625" customWidth="1"/>
    <col min="47" max="47" width="6.75" customWidth="1"/>
    <col min="48" max="49" width="6.625" customWidth="1"/>
    <col min="50" max="50" width="6.25" customWidth="1"/>
    <col min="51" max="56" width="9.625" customWidth="1"/>
    <col min="57" max="57" width="4.375" customWidth="1"/>
    <col min="58" max="58" width="10.25" customWidth="1"/>
  </cols>
  <sheetData>
    <row r="1" spans="1:58" ht="54.7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58" ht="13.5" customHeight="1" x14ac:dyDescent="0.15">
      <c r="A2" s="7"/>
      <c r="B2" s="7" t="s">
        <v>1</v>
      </c>
      <c r="C2" s="9"/>
      <c r="D2" s="9"/>
      <c r="E2" s="136"/>
      <c r="F2" s="136"/>
      <c r="G2" s="136"/>
      <c r="H2" s="136"/>
      <c r="I2" s="136"/>
      <c r="J2" s="136"/>
      <c r="K2" s="136"/>
      <c r="L2" s="136"/>
      <c r="M2" s="136"/>
      <c r="N2" s="7"/>
      <c r="O2" s="7"/>
      <c r="P2" s="7"/>
      <c r="Q2" s="32"/>
      <c r="R2" s="32"/>
    </row>
    <row r="3" spans="1:58" x14ac:dyDescent="0.15">
      <c r="A3" s="7"/>
      <c r="B3" s="9" t="s">
        <v>2</v>
      </c>
      <c r="C3" s="9"/>
      <c r="D3" s="9"/>
      <c r="E3" s="73"/>
      <c r="F3" s="73"/>
      <c r="G3" s="73"/>
      <c r="H3" s="73"/>
      <c r="I3" s="73"/>
      <c r="J3" s="73"/>
      <c r="K3" s="30"/>
      <c r="L3" s="30"/>
      <c r="M3" s="30"/>
      <c r="N3" s="9"/>
      <c r="O3" s="9"/>
      <c r="P3" s="137"/>
      <c r="Q3" s="137"/>
      <c r="R3" s="137"/>
    </row>
    <row r="4" spans="1:58" ht="29.25" customHeight="1" thickBot="1" x14ac:dyDescent="0.2">
      <c r="A4" s="7"/>
      <c r="B4" s="9"/>
      <c r="C4" s="9"/>
      <c r="D4" s="9"/>
      <c r="E4" s="85"/>
      <c r="F4" s="85"/>
      <c r="G4" s="85"/>
      <c r="H4" s="85"/>
      <c r="I4" s="85"/>
      <c r="J4" s="85"/>
      <c r="K4" s="25"/>
      <c r="L4" s="25"/>
      <c r="M4" s="25"/>
      <c r="N4" s="9"/>
      <c r="O4" s="9"/>
      <c r="P4" s="137"/>
      <c r="Q4" s="137"/>
      <c r="R4" s="137"/>
    </row>
    <row r="5" spans="1:58" ht="13.5" customHeight="1" thickTop="1" thickBot="1" x14ac:dyDescent="0.2">
      <c r="A5" s="7"/>
      <c r="B5" s="9" t="s">
        <v>3</v>
      </c>
      <c r="C5" s="9"/>
      <c r="D5" s="31"/>
      <c r="E5" s="86"/>
      <c r="F5" s="29" t="s">
        <v>56</v>
      </c>
      <c r="G5" s="9"/>
      <c r="H5" s="9"/>
      <c r="I5" s="9"/>
      <c r="J5" s="9"/>
      <c r="K5" s="9"/>
      <c r="L5" s="9"/>
      <c r="M5" s="9"/>
      <c r="N5" s="9"/>
      <c r="O5" s="9"/>
      <c r="P5" s="137"/>
      <c r="Q5" s="137"/>
      <c r="R5" s="137"/>
      <c r="U5" s="76" t="s">
        <v>0</v>
      </c>
      <c r="Y5" s="76" t="s">
        <v>7</v>
      </c>
      <c r="AC5" s="77" t="s">
        <v>8</v>
      </c>
      <c r="AG5" s="77" t="s">
        <v>9</v>
      </c>
      <c r="AO5" s="138" t="s">
        <v>47</v>
      </c>
      <c r="AP5" s="128"/>
      <c r="AQ5" s="128"/>
      <c r="AR5" s="128"/>
      <c r="AS5" s="128"/>
      <c r="AY5" s="74" t="s">
        <v>7</v>
      </c>
      <c r="AZ5" s="74" t="s">
        <v>8</v>
      </c>
      <c r="BA5" s="74" t="s">
        <v>9</v>
      </c>
      <c r="BB5" s="74"/>
      <c r="BC5" s="11" t="s">
        <v>48</v>
      </c>
      <c r="BD5" s="74" t="s">
        <v>47</v>
      </c>
      <c r="BF5" s="13" t="s">
        <v>49</v>
      </c>
    </row>
    <row r="6" spans="1:58" ht="13.5" customHeight="1" thickTop="1" x14ac:dyDescent="0.15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37"/>
      <c r="Q6" s="137"/>
      <c r="R6" s="137"/>
      <c r="U6" s="139">
        <f>E5</f>
        <v>0</v>
      </c>
      <c r="V6" s="107" t="s">
        <v>31</v>
      </c>
      <c r="W6" s="108" t="s">
        <v>36</v>
      </c>
      <c r="X6" s="15">
        <f>G9</f>
        <v>0</v>
      </c>
      <c r="Y6" s="107" t="s">
        <v>32</v>
      </c>
      <c r="Z6" s="19">
        <f>IF(K9=0,J9,K9)</f>
        <v>0</v>
      </c>
      <c r="AA6" s="107" t="s">
        <v>33</v>
      </c>
      <c r="AB6" s="15">
        <f>G10</f>
        <v>0</v>
      </c>
      <c r="AC6" s="107" t="s">
        <v>32</v>
      </c>
      <c r="AD6" s="19">
        <f>IF(K10=0,J10,K10)</f>
        <v>0</v>
      </c>
      <c r="AE6" s="107" t="s">
        <v>33</v>
      </c>
      <c r="AF6" s="16">
        <f>G11</f>
        <v>0</v>
      </c>
      <c r="AG6" s="107" t="s">
        <v>32</v>
      </c>
      <c r="AH6" s="19">
        <f>IF(K11=0,J11,K11)</f>
        <v>0</v>
      </c>
      <c r="AI6" s="109" t="s">
        <v>38</v>
      </c>
      <c r="AN6" s="107" t="s">
        <v>32</v>
      </c>
      <c r="AO6" s="125">
        <f>G8</f>
        <v>0</v>
      </c>
      <c r="AP6" s="126"/>
      <c r="AQ6" s="126"/>
      <c r="AR6" s="126"/>
      <c r="AS6" s="127"/>
      <c r="AY6" s="10">
        <f>IF(X6=0,0,(X6/X7)*(Z6/Z7))</f>
        <v>0</v>
      </c>
      <c r="AZ6" s="10">
        <f>IF(AB6=0,0,(AB6/AB7)*(AD6/AD7))</f>
        <v>0</v>
      </c>
      <c r="BA6" s="10">
        <f>IF(AF6=0,0,(AF6/AF7)*(AH6/AH7))</f>
        <v>0</v>
      </c>
      <c r="BB6" s="10"/>
      <c r="BC6" s="1">
        <f>SUM(AY6:BA6)</f>
        <v>0</v>
      </c>
      <c r="BD6" s="10">
        <f>IF(AO6=0,0,AO6/(AO7+AQ7+AS7))</f>
        <v>0</v>
      </c>
      <c r="BF6" s="1">
        <f>BC6*BD6</f>
        <v>0</v>
      </c>
    </row>
    <row r="7" spans="1:58" ht="14.25" thickBot="1" x14ac:dyDescent="0.2">
      <c r="A7" s="7"/>
      <c r="B7" s="116"/>
      <c r="C7" s="122"/>
      <c r="D7" s="95" t="s">
        <v>13</v>
      </c>
      <c r="E7" s="96"/>
      <c r="F7" s="131"/>
      <c r="G7" s="46" t="s">
        <v>22</v>
      </c>
      <c r="H7" s="132" t="s">
        <v>69</v>
      </c>
      <c r="I7" s="133"/>
      <c r="J7" s="134" t="s">
        <v>57</v>
      </c>
      <c r="K7" s="135"/>
      <c r="L7" s="9"/>
      <c r="M7" s="116" t="s">
        <v>51</v>
      </c>
      <c r="N7" s="122"/>
      <c r="O7" s="9"/>
      <c r="P7" s="137"/>
      <c r="Q7" s="137"/>
      <c r="R7" s="137"/>
      <c r="U7" s="140"/>
      <c r="V7" s="107"/>
      <c r="W7" s="109"/>
      <c r="X7">
        <v>100</v>
      </c>
      <c r="Y7" s="107"/>
      <c r="Z7" s="20">
        <f>I9</f>
        <v>0</v>
      </c>
      <c r="AA7" s="107"/>
      <c r="AB7">
        <v>100</v>
      </c>
      <c r="AC7" s="107"/>
      <c r="AD7" s="20">
        <f>I10</f>
        <v>0</v>
      </c>
      <c r="AE7" s="107"/>
      <c r="AF7">
        <v>100</v>
      </c>
      <c r="AG7" s="107"/>
      <c r="AH7" s="20">
        <f>I11</f>
        <v>0</v>
      </c>
      <c r="AI7" s="107"/>
      <c r="AN7" s="107"/>
      <c r="AO7" s="18">
        <f>G9</f>
        <v>0</v>
      </c>
      <c r="AP7" s="2" t="s">
        <v>33</v>
      </c>
      <c r="AQ7" s="18">
        <f>G10</f>
        <v>0</v>
      </c>
      <c r="AR7" s="2" t="s">
        <v>33</v>
      </c>
      <c r="AS7" s="18">
        <f>G11</f>
        <v>0</v>
      </c>
      <c r="AY7" s="7"/>
      <c r="AZ7" s="7"/>
      <c r="BA7" s="7"/>
      <c r="BB7" s="7"/>
      <c r="BC7" s="7"/>
    </row>
    <row r="8" spans="1:58" ht="14.25" thickTop="1" x14ac:dyDescent="0.15">
      <c r="A8" s="7"/>
      <c r="B8" s="36" t="s">
        <v>26</v>
      </c>
      <c r="C8" s="39"/>
      <c r="D8" s="141" t="s">
        <v>14</v>
      </c>
      <c r="E8" s="142"/>
      <c r="F8" s="142"/>
      <c r="G8" s="55"/>
      <c r="H8" s="62"/>
      <c r="I8" s="64"/>
      <c r="J8" s="143"/>
      <c r="K8" s="144"/>
      <c r="L8" s="30"/>
      <c r="M8" s="71" t="s">
        <v>19</v>
      </c>
      <c r="N8" s="71" t="s">
        <v>20</v>
      </c>
      <c r="O8" s="9"/>
      <c r="P8" s="137"/>
      <c r="Q8" s="137"/>
      <c r="R8" s="137"/>
      <c r="AY8" s="7"/>
      <c r="AZ8" s="7"/>
      <c r="BA8" s="7"/>
      <c r="BB8" s="7"/>
      <c r="BC8" s="7"/>
    </row>
    <row r="9" spans="1:58" x14ac:dyDescent="0.15">
      <c r="A9" s="7"/>
      <c r="B9" s="37"/>
      <c r="C9" s="71" t="s">
        <v>7</v>
      </c>
      <c r="D9" s="95"/>
      <c r="E9" s="96"/>
      <c r="F9" s="96"/>
      <c r="G9" s="56"/>
      <c r="H9" s="63"/>
      <c r="I9" s="65"/>
      <c r="J9" s="51">
        <f>M9*((N9+100)/100)</f>
        <v>0</v>
      </c>
      <c r="K9" s="47"/>
      <c r="L9" s="78" t="s">
        <v>7</v>
      </c>
      <c r="M9" s="33"/>
      <c r="N9" s="34"/>
      <c r="O9" s="9"/>
      <c r="P9" s="137"/>
      <c r="Q9" s="137"/>
      <c r="R9" s="137"/>
      <c r="AY9" s="7"/>
      <c r="AZ9" s="7"/>
      <c r="BA9" s="7"/>
      <c r="BB9" s="7"/>
      <c r="BC9" s="7"/>
    </row>
    <row r="10" spans="1:58" x14ac:dyDescent="0.15">
      <c r="A10" s="7"/>
      <c r="B10" s="37"/>
      <c r="C10" s="71" t="s">
        <v>8</v>
      </c>
      <c r="D10" s="95"/>
      <c r="E10" s="96"/>
      <c r="F10" s="96"/>
      <c r="G10" s="56"/>
      <c r="H10" s="63"/>
      <c r="I10" s="65"/>
      <c r="J10" s="51">
        <f t="shared" ref="J10:J11" si="0">M10*((N10+100)/100)</f>
        <v>0</v>
      </c>
      <c r="K10" s="47"/>
      <c r="L10" s="78" t="s">
        <v>8</v>
      </c>
      <c r="M10" s="33"/>
      <c r="N10" s="34"/>
      <c r="O10" s="9"/>
      <c r="P10" s="137"/>
      <c r="Q10" s="137"/>
      <c r="R10" s="137"/>
      <c r="Y10" s="77" t="s">
        <v>6</v>
      </c>
      <c r="AC10" s="77" t="s">
        <v>4</v>
      </c>
      <c r="AG10" s="77" t="s">
        <v>5</v>
      </c>
      <c r="AK10" s="77" t="s">
        <v>34</v>
      </c>
      <c r="AO10" s="128" t="s">
        <v>47</v>
      </c>
      <c r="AP10" s="128"/>
      <c r="AQ10" s="128"/>
      <c r="AR10" s="128"/>
      <c r="AS10" s="128"/>
      <c r="AT10" s="128"/>
      <c r="AU10" s="128"/>
      <c r="AY10" s="74" t="s">
        <v>6</v>
      </c>
      <c r="AZ10" s="74" t="s">
        <v>4</v>
      </c>
      <c r="BA10" s="74" t="s">
        <v>5</v>
      </c>
      <c r="BB10" s="74" t="s">
        <v>34</v>
      </c>
      <c r="BC10" s="12" t="s">
        <v>48</v>
      </c>
      <c r="BD10" s="74" t="s">
        <v>47</v>
      </c>
      <c r="BF10" s="13" t="s">
        <v>49</v>
      </c>
    </row>
    <row r="11" spans="1:58" x14ac:dyDescent="0.15">
      <c r="A11" s="7"/>
      <c r="B11" s="38"/>
      <c r="C11" s="71" t="s">
        <v>9</v>
      </c>
      <c r="D11" s="95"/>
      <c r="E11" s="96"/>
      <c r="F11" s="96"/>
      <c r="G11" s="56"/>
      <c r="H11" s="63"/>
      <c r="I11" s="65"/>
      <c r="J11" s="51">
        <f t="shared" si="0"/>
        <v>0</v>
      </c>
      <c r="K11" s="47"/>
      <c r="L11" s="78" t="s">
        <v>9</v>
      </c>
      <c r="M11" s="33"/>
      <c r="N11" s="34"/>
      <c r="O11" s="9"/>
      <c r="P11" s="137"/>
      <c r="Q11" s="137"/>
      <c r="R11" s="137"/>
      <c r="V11" s="107" t="s">
        <v>33</v>
      </c>
      <c r="W11" s="108" t="s">
        <v>35</v>
      </c>
      <c r="X11" s="16">
        <f>G14</f>
        <v>0</v>
      </c>
      <c r="Y11" s="107" t="s">
        <v>32</v>
      </c>
      <c r="Z11" s="19">
        <f>IF(K14=0,J14,K14)</f>
        <v>0</v>
      </c>
      <c r="AA11" s="107" t="s">
        <v>33</v>
      </c>
      <c r="AB11" s="16">
        <f>G15</f>
        <v>0</v>
      </c>
      <c r="AC11" s="107" t="s">
        <v>32</v>
      </c>
      <c r="AD11" s="19">
        <f>IF(K15=0,J15,K15)</f>
        <v>0</v>
      </c>
      <c r="AE11" s="107" t="s">
        <v>33</v>
      </c>
      <c r="AF11" s="16">
        <f>G16</f>
        <v>0</v>
      </c>
      <c r="AG11" s="107" t="s">
        <v>32</v>
      </c>
      <c r="AH11" s="19">
        <f>IF(K16=0,J16,K16)</f>
        <v>0</v>
      </c>
      <c r="AI11" s="107" t="s">
        <v>33</v>
      </c>
      <c r="AJ11" s="16">
        <f>G17</f>
        <v>0</v>
      </c>
      <c r="AK11" s="107" t="s">
        <v>32</v>
      </c>
      <c r="AL11" s="19">
        <f>IF(K17=0,J17,K17)</f>
        <v>0</v>
      </c>
      <c r="AM11" s="109" t="s">
        <v>38</v>
      </c>
      <c r="AN11" s="124" t="s">
        <v>32</v>
      </c>
      <c r="AO11" s="125">
        <f>G13</f>
        <v>0</v>
      </c>
      <c r="AP11" s="126"/>
      <c r="AQ11" s="126"/>
      <c r="AR11" s="126"/>
      <c r="AS11" s="126"/>
      <c r="AT11" s="126"/>
      <c r="AU11" s="127"/>
      <c r="AY11" s="10">
        <f>IF(X11=0,0,(X11/X12)*(Z11/Z12))</f>
        <v>0</v>
      </c>
      <c r="AZ11" s="10">
        <f>IF(AB11=0,0,(AB11/AB12)*(AD11/AD12))</f>
        <v>0</v>
      </c>
      <c r="BA11" s="10">
        <f>IF(AF11=0,0,(AF11/AF12)*(AH11/AH12))</f>
        <v>0</v>
      </c>
      <c r="BB11" s="10">
        <f>IF(AJ11=0,0,(AJ11/AJ12)*(AL11/AL12))</f>
        <v>0</v>
      </c>
      <c r="BC11" s="1">
        <f>SUM(AY11:BB11)</f>
        <v>0</v>
      </c>
      <c r="BD11" s="10">
        <f>IF(AO11=0,0,AO11/(AO12+AQ12+AS12+AU12))</f>
        <v>0</v>
      </c>
      <c r="BF11" s="1">
        <f>BC11*BD11</f>
        <v>0</v>
      </c>
    </row>
    <row r="12" spans="1:58" ht="13.5" customHeight="1" x14ac:dyDescent="0.15">
      <c r="A12" s="7"/>
      <c r="B12" s="72"/>
      <c r="C12" s="78"/>
      <c r="D12" s="73"/>
      <c r="E12" s="73"/>
      <c r="F12" s="73"/>
      <c r="G12" s="48"/>
      <c r="H12" s="100"/>
      <c r="I12" s="101"/>
      <c r="J12" s="102"/>
      <c r="K12" s="103"/>
      <c r="L12" s="75"/>
      <c r="M12" s="116" t="s">
        <v>52</v>
      </c>
      <c r="N12" s="122"/>
      <c r="O12" s="9"/>
      <c r="P12" s="137"/>
      <c r="Q12" s="137"/>
      <c r="R12" s="137"/>
      <c r="V12" s="107"/>
      <c r="W12" s="108"/>
      <c r="X12">
        <v>100</v>
      </c>
      <c r="Y12" s="107"/>
      <c r="Z12" s="20">
        <f>I14</f>
        <v>0</v>
      </c>
      <c r="AA12" s="107"/>
      <c r="AB12">
        <v>100</v>
      </c>
      <c r="AC12" s="107"/>
      <c r="AD12" s="20">
        <f>I15</f>
        <v>0</v>
      </c>
      <c r="AE12" s="107"/>
      <c r="AF12">
        <v>100</v>
      </c>
      <c r="AG12" s="107"/>
      <c r="AH12" s="20">
        <f>I16</f>
        <v>0</v>
      </c>
      <c r="AI12" s="107"/>
      <c r="AJ12">
        <v>100</v>
      </c>
      <c r="AK12" s="107"/>
      <c r="AL12" s="20">
        <f>I17</f>
        <v>0</v>
      </c>
      <c r="AM12" s="109"/>
      <c r="AN12" s="124"/>
      <c r="AO12" s="18">
        <f>G14</f>
        <v>0</v>
      </c>
      <c r="AP12" s="3" t="s">
        <v>33</v>
      </c>
      <c r="AQ12" s="18">
        <f>G15</f>
        <v>0</v>
      </c>
      <c r="AR12" s="3" t="s">
        <v>33</v>
      </c>
      <c r="AS12" s="18">
        <f>G16</f>
        <v>0</v>
      </c>
      <c r="AT12" s="3" t="s">
        <v>33</v>
      </c>
      <c r="AU12" s="18">
        <f>G17</f>
        <v>0</v>
      </c>
      <c r="AY12" s="7"/>
      <c r="AZ12" s="7"/>
      <c r="BA12" s="7"/>
      <c r="BB12" s="7"/>
      <c r="BC12" s="7"/>
    </row>
    <row r="13" spans="1:58" ht="13.5" customHeight="1" x14ac:dyDescent="0.15">
      <c r="A13" s="7"/>
      <c r="B13" s="43" t="s">
        <v>27</v>
      </c>
      <c r="C13" s="49"/>
      <c r="D13" s="129" t="s">
        <v>15</v>
      </c>
      <c r="E13" s="130"/>
      <c r="F13" s="130"/>
      <c r="G13" s="56"/>
      <c r="H13" s="63"/>
      <c r="I13" s="66"/>
      <c r="J13" s="105"/>
      <c r="K13" s="106"/>
      <c r="L13" s="78"/>
      <c r="M13" s="71" t="s">
        <v>19</v>
      </c>
      <c r="N13" s="71" t="s">
        <v>20</v>
      </c>
      <c r="O13" s="9"/>
      <c r="P13" s="137"/>
      <c r="Q13" s="137"/>
      <c r="R13" s="137"/>
      <c r="V13" s="4"/>
      <c r="W13" s="5"/>
      <c r="Y13" s="4"/>
      <c r="Z13" s="21"/>
      <c r="AA13" s="4"/>
      <c r="AC13" s="4"/>
      <c r="AE13" s="4"/>
      <c r="AG13" s="4"/>
      <c r="AI13" s="4"/>
      <c r="AK13" s="4"/>
      <c r="AM13" s="5"/>
      <c r="AN13" s="6"/>
      <c r="AY13" s="7"/>
      <c r="AZ13" s="7"/>
      <c r="BA13" s="7"/>
      <c r="BB13" s="7"/>
      <c r="BC13" s="7"/>
    </row>
    <row r="14" spans="1:58" x14ac:dyDescent="0.15">
      <c r="A14" s="7"/>
      <c r="B14" s="44"/>
      <c r="C14" s="71" t="s">
        <v>6</v>
      </c>
      <c r="D14" s="95"/>
      <c r="E14" s="96"/>
      <c r="F14" s="96"/>
      <c r="G14" s="56"/>
      <c r="H14" s="63"/>
      <c r="I14" s="65"/>
      <c r="J14" s="52">
        <f>ROUND(M14*((N14+100)/100),-1)</f>
        <v>0</v>
      </c>
      <c r="K14" s="47"/>
      <c r="L14" s="78" t="s">
        <v>6</v>
      </c>
      <c r="M14" s="33"/>
      <c r="N14" s="34"/>
      <c r="O14" s="9"/>
      <c r="P14" s="137"/>
      <c r="Q14" s="137"/>
      <c r="R14" s="137"/>
      <c r="AY14" s="7"/>
      <c r="AZ14" s="7"/>
      <c r="BA14" s="7"/>
      <c r="BB14" s="7"/>
      <c r="BC14" s="7"/>
    </row>
    <row r="15" spans="1:58" ht="13.5" customHeight="1" x14ac:dyDescent="0.15">
      <c r="A15" s="7"/>
      <c r="B15" s="44"/>
      <c r="C15" s="71" t="s">
        <v>4</v>
      </c>
      <c r="D15" s="95"/>
      <c r="E15" s="96"/>
      <c r="F15" s="96"/>
      <c r="G15" s="56"/>
      <c r="H15" s="63"/>
      <c r="I15" s="65"/>
      <c r="J15" s="52">
        <f>ROUND(M15*((N15+100)/100),-1)</f>
        <v>0</v>
      </c>
      <c r="K15" s="47"/>
      <c r="L15" s="78" t="s">
        <v>4</v>
      </c>
      <c r="M15" s="33"/>
      <c r="N15" s="34"/>
      <c r="O15" s="9"/>
      <c r="P15" s="137"/>
      <c r="Q15" s="137"/>
      <c r="R15" s="137"/>
      <c r="Y15" s="77" t="s">
        <v>10</v>
      </c>
      <c r="AC15" s="77" t="s">
        <v>11</v>
      </c>
      <c r="AG15" s="77" t="s">
        <v>12</v>
      </c>
      <c r="AK15" s="77" t="s">
        <v>37</v>
      </c>
      <c r="AO15" s="128" t="s">
        <v>47</v>
      </c>
      <c r="AP15" s="128"/>
      <c r="AQ15" s="128"/>
      <c r="AR15" s="128"/>
      <c r="AS15" s="128"/>
      <c r="AT15" s="128"/>
      <c r="AU15" s="128"/>
      <c r="AY15" s="74" t="s">
        <v>10</v>
      </c>
      <c r="AZ15" s="74" t="s">
        <v>11</v>
      </c>
      <c r="BA15" s="74" t="s">
        <v>12</v>
      </c>
      <c r="BB15" s="74" t="s">
        <v>37</v>
      </c>
      <c r="BC15" s="11" t="s">
        <v>48</v>
      </c>
      <c r="BD15" s="74" t="s">
        <v>47</v>
      </c>
      <c r="BF15" s="13" t="s">
        <v>49</v>
      </c>
    </row>
    <row r="16" spans="1:58" x14ac:dyDescent="0.15">
      <c r="A16" s="7"/>
      <c r="B16" s="44"/>
      <c r="C16" s="71" t="s">
        <v>5</v>
      </c>
      <c r="D16" s="95"/>
      <c r="E16" s="96"/>
      <c r="F16" s="96"/>
      <c r="G16" s="56"/>
      <c r="H16" s="63"/>
      <c r="I16" s="65"/>
      <c r="J16" s="52">
        <f>ROUND(M16*((N16+100)/100),-1)</f>
        <v>0</v>
      </c>
      <c r="K16" s="47"/>
      <c r="L16" s="78" t="s">
        <v>5</v>
      </c>
      <c r="M16" s="33"/>
      <c r="N16" s="34"/>
      <c r="O16" s="9"/>
      <c r="P16" s="137"/>
      <c r="Q16" s="137"/>
      <c r="R16" s="137"/>
      <c r="V16" s="107" t="s">
        <v>33</v>
      </c>
      <c r="W16" s="109" t="s">
        <v>35</v>
      </c>
      <c r="X16" s="16">
        <f>G20</f>
        <v>0</v>
      </c>
      <c r="Y16" s="107" t="s">
        <v>32</v>
      </c>
      <c r="Z16" s="19">
        <f>IF(J20=0,K20,J20)</f>
        <v>0</v>
      </c>
      <c r="AA16" s="107" t="s">
        <v>33</v>
      </c>
      <c r="AB16" s="16">
        <f>G21</f>
        <v>0</v>
      </c>
      <c r="AC16" s="107" t="s">
        <v>32</v>
      </c>
      <c r="AD16" s="19">
        <f>IF(J21=0,K21,J21)</f>
        <v>0</v>
      </c>
      <c r="AE16" s="107" t="s">
        <v>33</v>
      </c>
      <c r="AF16" s="16">
        <f>G22</f>
        <v>0</v>
      </c>
      <c r="AG16" s="107" t="s">
        <v>32</v>
      </c>
      <c r="AH16" s="19">
        <f>IF(J22=0,K22,J22)</f>
        <v>0</v>
      </c>
      <c r="AI16" s="107" t="s">
        <v>33</v>
      </c>
      <c r="AJ16" s="16">
        <f>G23</f>
        <v>0</v>
      </c>
      <c r="AK16" s="107" t="s">
        <v>32</v>
      </c>
      <c r="AL16" s="19">
        <f>IF(J23=0,K23,J23)</f>
        <v>0</v>
      </c>
      <c r="AM16" s="109" t="s">
        <v>38</v>
      </c>
      <c r="AN16" s="124" t="s">
        <v>32</v>
      </c>
      <c r="AO16" s="125">
        <f>G19</f>
        <v>0</v>
      </c>
      <c r="AP16" s="126"/>
      <c r="AQ16" s="126"/>
      <c r="AR16" s="126"/>
      <c r="AS16" s="126"/>
      <c r="AT16" s="126"/>
      <c r="AU16" s="127"/>
      <c r="AY16" s="10">
        <f>IF(X16=0,0,(X16/X17)*(Z16/Z17))</f>
        <v>0</v>
      </c>
      <c r="AZ16" s="10">
        <f>IF(AB16=0,0,(AB16/AB17)*(AD16/AD17))</f>
        <v>0</v>
      </c>
      <c r="BA16" s="10">
        <f>IF(AF16=0,0,(AF16/AF17)*(AH16/AH17))</f>
        <v>0</v>
      </c>
      <c r="BB16" s="10">
        <f>IF(AJ16=0,0,(AJ16/AJ17)*(AL16/AL17))</f>
        <v>0</v>
      </c>
      <c r="BC16" s="1">
        <f>SUM(AY16:BB16)</f>
        <v>0</v>
      </c>
      <c r="BD16" s="10">
        <f>IF(AO16=0,0,AO16/(AO17+AQ17+AS17+AU17))</f>
        <v>0</v>
      </c>
      <c r="BF16" s="1">
        <f>BC16*BD16</f>
        <v>0</v>
      </c>
    </row>
    <row r="17" spans="1:58" ht="13.5" customHeight="1" x14ac:dyDescent="0.15">
      <c r="A17" s="7"/>
      <c r="B17" s="45"/>
      <c r="C17" s="71" t="s">
        <v>18</v>
      </c>
      <c r="D17" s="95"/>
      <c r="E17" s="96"/>
      <c r="F17" s="96"/>
      <c r="G17" s="56"/>
      <c r="H17" s="63"/>
      <c r="I17" s="65"/>
      <c r="J17" s="52">
        <f>ROUND(M17*((N17+100)/100),-1)</f>
        <v>0</v>
      </c>
      <c r="K17" s="47"/>
      <c r="L17" s="78" t="s">
        <v>18</v>
      </c>
      <c r="M17" s="33"/>
      <c r="N17" s="34"/>
      <c r="O17" s="9"/>
      <c r="P17" s="9"/>
      <c r="Q17" s="9"/>
      <c r="R17" s="9"/>
      <c r="V17" s="107"/>
      <c r="W17" s="109"/>
      <c r="X17">
        <v>100</v>
      </c>
      <c r="Y17" s="107"/>
      <c r="Z17" s="19">
        <f>IF(H20=0,I20,H20)</f>
        <v>0</v>
      </c>
      <c r="AA17" s="107"/>
      <c r="AB17">
        <v>100</v>
      </c>
      <c r="AC17" s="107"/>
      <c r="AD17" s="19">
        <f>IF(H21=0,I21,H21)</f>
        <v>0</v>
      </c>
      <c r="AE17" s="107"/>
      <c r="AF17">
        <v>100</v>
      </c>
      <c r="AG17" s="107"/>
      <c r="AH17" s="19">
        <f>IF(H22=0,I22,H22)</f>
        <v>0</v>
      </c>
      <c r="AI17" s="107"/>
      <c r="AJ17">
        <v>100</v>
      </c>
      <c r="AK17" s="107"/>
      <c r="AL17" s="19">
        <f>IF(H23=0,I23,H23)</f>
        <v>0</v>
      </c>
      <c r="AM17" s="109"/>
      <c r="AN17" s="124"/>
      <c r="AO17" s="18">
        <f>G20</f>
        <v>0</v>
      </c>
      <c r="AP17" s="2" t="s">
        <v>33</v>
      </c>
      <c r="AQ17" s="18">
        <f>G21</f>
        <v>0</v>
      </c>
      <c r="AR17" s="2" t="s">
        <v>33</v>
      </c>
      <c r="AS17" s="18">
        <f>G22</f>
        <v>0</v>
      </c>
      <c r="AT17" s="2" t="s">
        <v>33</v>
      </c>
      <c r="AU17" s="18">
        <f>G23</f>
        <v>0</v>
      </c>
      <c r="AY17" s="7"/>
      <c r="AZ17" s="7"/>
      <c r="BA17" s="7"/>
      <c r="BB17" s="7"/>
      <c r="BC17" s="7"/>
    </row>
    <row r="18" spans="1:58" ht="13.5" customHeight="1" x14ac:dyDescent="0.15">
      <c r="A18" s="7"/>
      <c r="B18" s="72"/>
      <c r="C18" s="78"/>
      <c r="D18" s="73"/>
      <c r="E18" s="73"/>
      <c r="F18" s="73"/>
      <c r="G18" s="48"/>
      <c r="H18" s="100"/>
      <c r="I18" s="101"/>
      <c r="J18" s="102"/>
      <c r="K18" s="103"/>
      <c r="L18" s="75"/>
      <c r="M18" s="116" t="s">
        <v>53</v>
      </c>
      <c r="N18" s="122"/>
      <c r="O18" s="9"/>
      <c r="P18" s="123" t="s">
        <v>54</v>
      </c>
      <c r="Q18" s="123"/>
      <c r="R18" s="9"/>
      <c r="V18" s="4"/>
      <c r="W18" s="5"/>
      <c r="Y18" s="4"/>
      <c r="AA18" s="4"/>
      <c r="AY18" s="7"/>
      <c r="AZ18" s="7"/>
      <c r="BA18" s="7"/>
      <c r="BB18" s="7"/>
      <c r="BC18" s="7"/>
    </row>
    <row r="19" spans="1:58" ht="13.5" customHeight="1" x14ac:dyDescent="0.15">
      <c r="A19" s="7"/>
      <c r="B19" s="40" t="s">
        <v>28</v>
      </c>
      <c r="C19" s="50"/>
      <c r="D19" s="120" t="s">
        <v>16</v>
      </c>
      <c r="E19" s="121"/>
      <c r="F19" s="121"/>
      <c r="G19" s="56"/>
      <c r="H19" s="63"/>
      <c r="I19" s="66"/>
      <c r="J19" s="105"/>
      <c r="K19" s="106"/>
      <c r="L19" s="78"/>
      <c r="M19" s="14" t="s">
        <v>21</v>
      </c>
      <c r="N19" s="24"/>
      <c r="O19" s="59" t="s">
        <v>23</v>
      </c>
      <c r="P19" s="71" t="s">
        <v>24</v>
      </c>
      <c r="Q19" s="71" t="s">
        <v>25</v>
      </c>
      <c r="R19" s="71" t="s">
        <v>19</v>
      </c>
      <c r="V19" s="4"/>
      <c r="W19" s="5"/>
      <c r="Y19" s="4"/>
      <c r="AA19" s="4"/>
      <c r="AC19" s="4"/>
      <c r="AE19" s="4"/>
      <c r="AG19" s="4"/>
      <c r="AI19" s="4"/>
      <c r="AK19" s="4"/>
      <c r="AN19" s="6"/>
      <c r="AY19" s="7"/>
      <c r="AZ19" s="7"/>
      <c r="BA19" s="7"/>
      <c r="BB19" s="7"/>
      <c r="BC19" s="7"/>
    </row>
    <row r="20" spans="1:58" x14ac:dyDescent="0.15">
      <c r="A20" s="7"/>
      <c r="B20" s="41"/>
      <c r="C20" s="71" t="s">
        <v>10</v>
      </c>
      <c r="D20" s="95"/>
      <c r="E20" s="96"/>
      <c r="F20" s="96"/>
      <c r="G20" s="56"/>
      <c r="H20" s="67">
        <f>O20*P20</f>
        <v>0</v>
      </c>
      <c r="I20" s="54"/>
      <c r="J20" s="53">
        <f>Q20*R20</f>
        <v>0</v>
      </c>
      <c r="K20" s="70"/>
      <c r="L20" s="78" t="s">
        <v>10</v>
      </c>
      <c r="M20" s="118"/>
      <c r="N20" s="119"/>
      <c r="O20" s="35"/>
      <c r="P20" s="33"/>
      <c r="Q20" s="34"/>
      <c r="R20" s="33"/>
      <c r="Y20" s="77" t="s">
        <v>39</v>
      </c>
      <c r="AY20" s="74" t="s">
        <v>39</v>
      </c>
      <c r="AZ20" s="7"/>
      <c r="BA20" s="7"/>
      <c r="BB20" s="7"/>
      <c r="BC20" s="7"/>
    </row>
    <row r="21" spans="1:58" x14ac:dyDescent="0.15">
      <c r="A21" s="7"/>
      <c r="B21" s="41"/>
      <c r="C21" s="71" t="s">
        <v>11</v>
      </c>
      <c r="D21" s="95"/>
      <c r="E21" s="96"/>
      <c r="F21" s="96"/>
      <c r="G21" s="56"/>
      <c r="H21" s="67">
        <f t="shared" ref="H21:H23" si="1">O21*P21</f>
        <v>0</v>
      </c>
      <c r="I21" s="54"/>
      <c r="J21" s="53">
        <f>Q21*R21</f>
        <v>0</v>
      </c>
      <c r="K21" s="47"/>
      <c r="L21" s="78" t="s">
        <v>11</v>
      </c>
      <c r="M21" s="116"/>
      <c r="N21" s="117"/>
      <c r="O21" s="35"/>
      <c r="P21" s="33"/>
      <c r="Q21" s="34"/>
      <c r="R21" s="33"/>
      <c r="V21" s="107" t="s">
        <v>33</v>
      </c>
      <c r="W21" s="108" t="s">
        <v>35</v>
      </c>
      <c r="X21" s="17">
        <f>G26</f>
        <v>0</v>
      </c>
      <c r="Y21" s="107" t="s">
        <v>32</v>
      </c>
      <c r="Z21" s="19">
        <f>K26</f>
        <v>0</v>
      </c>
      <c r="AA21" s="108" t="s">
        <v>38</v>
      </c>
      <c r="AY21" s="10">
        <f>IF(X21=0,0,(X21/X22)*(Z21/Z22))</f>
        <v>0</v>
      </c>
      <c r="AZ21" s="7"/>
      <c r="BA21" s="7"/>
      <c r="BB21" s="7"/>
      <c r="BC21" s="7"/>
      <c r="BF21" s="1">
        <f>AY21</f>
        <v>0</v>
      </c>
    </row>
    <row r="22" spans="1:58" x14ac:dyDescent="0.15">
      <c r="A22" s="7"/>
      <c r="B22" s="41"/>
      <c r="C22" s="71" t="s">
        <v>12</v>
      </c>
      <c r="D22" s="95"/>
      <c r="E22" s="96"/>
      <c r="F22" s="96"/>
      <c r="G22" s="56"/>
      <c r="H22" s="67">
        <f t="shared" si="1"/>
        <v>0</v>
      </c>
      <c r="I22" s="54"/>
      <c r="J22" s="53">
        <f>Q22*R22</f>
        <v>0</v>
      </c>
      <c r="K22" s="47"/>
      <c r="L22" s="78" t="s">
        <v>12</v>
      </c>
      <c r="M22" s="116"/>
      <c r="N22" s="117"/>
      <c r="O22" s="35"/>
      <c r="P22" s="33"/>
      <c r="Q22" s="34"/>
      <c r="R22" s="33"/>
      <c r="V22" s="107"/>
      <c r="W22" s="109"/>
      <c r="X22">
        <v>100</v>
      </c>
      <c r="Y22" s="107"/>
      <c r="Z22" s="22">
        <f>I26</f>
        <v>0</v>
      </c>
      <c r="AA22" s="109"/>
    </row>
    <row r="23" spans="1:58" x14ac:dyDescent="0.15">
      <c r="A23" s="7"/>
      <c r="B23" s="42"/>
      <c r="C23" s="71" t="s">
        <v>17</v>
      </c>
      <c r="D23" s="95"/>
      <c r="E23" s="96"/>
      <c r="F23" s="96"/>
      <c r="G23" s="56"/>
      <c r="H23" s="67">
        <f t="shared" si="1"/>
        <v>0</v>
      </c>
      <c r="I23" s="54"/>
      <c r="J23" s="53">
        <f>Q23*R23</f>
        <v>0</v>
      </c>
      <c r="K23" s="47"/>
      <c r="L23" s="75" t="s">
        <v>17</v>
      </c>
      <c r="M23" s="116"/>
      <c r="N23" s="117"/>
      <c r="O23" s="35"/>
      <c r="P23" s="33"/>
      <c r="Q23" s="34"/>
      <c r="R23" s="33"/>
      <c r="AI23" s="98" t="s">
        <v>42</v>
      </c>
      <c r="AJ23" s="99"/>
      <c r="AK23" s="99"/>
    </row>
    <row r="24" spans="1:58" ht="14.25" thickBot="1" x14ac:dyDescent="0.2">
      <c r="A24" s="7"/>
      <c r="B24" s="72"/>
      <c r="C24" s="73"/>
      <c r="D24" s="73"/>
      <c r="E24" s="73"/>
      <c r="F24" s="73"/>
      <c r="G24" s="48"/>
      <c r="H24" s="100"/>
      <c r="I24" s="101"/>
      <c r="J24" s="102"/>
      <c r="K24" s="103"/>
      <c r="L24" s="25"/>
      <c r="M24" s="25"/>
      <c r="N24" s="25"/>
      <c r="O24" s="9"/>
      <c r="P24" s="9"/>
      <c r="Q24" s="9"/>
      <c r="R24" s="9"/>
      <c r="Z24" s="76" t="s">
        <v>44</v>
      </c>
      <c r="AB24" s="77" t="s">
        <v>45</v>
      </c>
      <c r="AD24" s="77" t="s">
        <v>46</v>
      </c>
      <c r="AF24" s="77" t="s">
        <v>39</v>
      </c>
      <c r="AI24" s="104" t="s">
        <v>43</v>
      </c>
      <c r="AJ24" s="104"/>
      <c r="AK24" s="104"/>
    </row>
    <row r="25" spans="1:58" x14ac:dyDescent="0.15">
      <c r="A25" s="7"/>
      <c r="B25" s="23" t="s">
        <v>29</v>
      </c>
      <c r="C25" s="26"/>
      <c r="D25" s="95" t="s">
        <v>55</v>
      </c>
      <c r="E25" s="96"/>
      <c r="F25" s="96"/>
      <c r="G25" s="61"/>
      <c r="H25" s="63"/>
      <c r="I25" s="66"/>
      <c r="J25" s="105"/>
      <c r="K25" s="106"/>
      <c r="L25" s="25"/>
      <c r="M25" s="25"/>
      <c r="N25" s="25"/>
      <c r="O25" s="9"/>
      <c r="P25" s="9"/>
      <c r="Q25" s="9"/>
      <c r="R25" s="9"/>
      <c r="V25" s="107" t="s">
        <v>33</v>
      </c>
      <c r="X25">
        <v>100</v>
      </c>
      <c r="Y25" t="s">
        <v>40</v>
      </c>
      <c r="Z25" s="16">
        <f>G8</f>
        <v>0</v>
      </c>
      <c r="AA25" t="s">
        <v>40</v>
      </c>
      <c r="AB25" s="16">
        <f>G13</f>
        <v>0</v>
      </c>
      <c r="AC25" t="s">
        <v>40</v>
      </c>
      <c r="AD25" s="16">
        <f>G19</f>
        <v>0</v>
      </c>
      <c r="AE25" t="s">
        <v>40</v>
      </c>
      <c r="AF25" s="16">
        <f>G26</f>
        <v>0</v>
      </c>
      <c r="AG25" s="108" t="s">
        <v>41</v>
      </c>
      <c r="AH25" s="107" t="s">
        <v>30</v>
      </c>
      <c r="AI25" s="110">
        <f>U6*BF29</f>
        <v>0</v>
      </c>
      <c r="AJ25" s="111"/>
      <c r="AK25" s="112"/>
      <c r="AM25" s="87">
        <f>ROUNDDOWN(AI25,0)</f>
        <v>0</v>
      </c>
      <c r="AN25" s="88"/>
      <c r="AO25" s="89"/>
      <c r="AP25" s="93" t="s">
        <v>66</v>
      </c>
      <c r="AQ25" s="94"/>
      <c r="AR25" s="94"/>
      <c r="AS25" s="94"/>
      <c r="AT25" s="94"/>
      <c r="AU25" s="94"/>
      <c r="AV25" s="94"/>
      <c r="AW25" s="94"/>
      <c r="AX25" s="8"/>
      <c r="BF25" s="1">
        <f>(100-Z25-AB25-AD25-AF25)/100</f>
        <v>1</v>
      </c>
    </row>
    <row r="26" spans="1:58" ht="14.25" thickBot="1" x14ac:dyDescent="0.2">
      <c r="A26" s="7"/>
      <c r="B26" s="27"/>
      <c r="C26" s="28"/>
      <c r="D26" s="95"/>
      <c r="E26" s="96"/>
      <c r="F26" s="96"/>
      <c r="G26" s="57"/>
      <c r="H26" s="68"/>
      <c r="I26" s="69"/>
      <c r="J26" s="60"/>
      <c r="K26" s="58"/>
      <c r="L26" s="25"/>
      <c r="M26" s="25"/>
      <c r="N26" s="25"/>
      <c r="O26" s="9"/>
      <c r="P26" s="9"/>
      <c r="Q26" s="9"/>
      <c r="R26" s="9"/>
      <c r="V26" s="107"/>
      <c r="X26" s="97">
        <v>100</v>
      </c>
      <c r="Y26" s="97"/>
      <c r="Z26" s="97"/>
      <c r="AA26" s="97"/>
      <c r="AB26" s="97"/>
      <c r="AC26" s="97"/>
      <c r="AD26" s="97"/>
      <c r="AE26" s="97"/>
      <c r="AF26" s="97"/>
      <c r="AG26" s="109"/>
      <c r="AH26" s="107"/>
      <c r="AI26" s="113"/>
      <c r="AJ26" s="114"/>
      <c r="AK26" s="115"/>
      <c r="AM26" s="90"/>
      <c r="AN26" s="91"/>
      <c r="AO26" s="92"/>
      <c r="AP26" s="93"/>
      <c r="AQ26" s="94"/>
      <c r="AR26" s="94"/>
      <c r="AS26" s="94"/>
      <c r="AT26" s="94"/>
      <c r="AU26" s="94"/>
      <c r="AV26" s="94"/>
      <c r="AW26" s="94"/>
      <c r="AX26" s="8"/>
    </row>
    <row r="27" spans="1:58" ht="14.25" thickTop="1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58" x14ac:dyDescent="0.15">
      <c r="BF28" s="7" t="s">
        <v>50</v>
      </c>
    </row>
    <row r="29" spans="1:58" x14ac:dyDescent="0.15">
      <c r="BF29" s="1">
        <f>SUM(BF6+BF11+BF16+BF21+BF25)</f>
        <v>1</v>
      </c>
    </row>
  </sheetData>
  <mergeCells count="91">
    <mergeCell ref="E2:M2"/>
    <mergeCell ref="P3:R16"/>
    <mergeCell ref="AO5:AS5"/>
    <mergeCell ref="U6:U7"/>
    <mergeCell ref="V6:V7"/>
    <mergeCell ref="W6:W7"/>
    <mergeCell ref="Y6:Y7"/>
    <mergeCell ref="AA6:AA7"/>
    <mergeCell ref="AC6:AC7"/>
    <mergeCell ref="AE6:AE7"/>
    <mergeCell ref="AG6:AG7"/>
    <mergeCell ref="AI6:AI7"/>
    <mergeCell ref="AN6:AN7"/>
    <mergeCell ref="AO6:AS6"/>
    <mergeCell ref="D8:F8"/>
    <mergeCell ref="J8:K8"/>
    <mergeCell ref="B7:C7"/>
    <mergeCell ref="D7:F7"/>
    <mergeCell ref="H7:I7"/>
    <mergeCell ref="J7:K7"/>
    <mergeCell ref="M7:N7"/>
    <mergeCell ref="D9:F9"/>
    <mergeCell ref="D10:F10"/>
    <mergeCell ref="AO10:AU10"/>
    <mergeCell ref="D13:F13"/>
    <mergeCell ref="J13:K13"/>
    <mergeCell ref="AC11:AC12"/>
    <mergeCell ref="AE11:AE12"/>
    <mergeCell ref="AG11:AG12"/>
    <mergeCell ref="D11:F11"/>
    <mergeCell ref="V11:V12"/>
    <mergeCell ref="W11:W12"/>
    <mergeCell ref="Y11:Y12"/>
    <mergeCell ref="AA11:AA12"/>
    <mergeCell ref="AN11:AN12"/>
    <mergeCell ref="AO11:AU11"/>
    <mergeCell ref="H12:I12"/>
    <mergeCell ref="J12:K12"/>
    <mergeCell ref="M12:N12"/>
    <mergeCell ref="AI11:AI12"/>
    <mergeCell ref="AK11:AK12"/>
    <mergeCell ref="AM11:AM12"/>
    <mergeCell ref="AM16:AM17"/>
    <mergeCell ref="AN16:AN17"/>
    <mergeCell ref="AO16:AU16"/>
    <mergeCell ref="D14:F14"/>
    <mergeCell ref="D15:F15"/>
    <mergeCell ref="AO15:AU15"/>
    <mergeCell ref="D16:F16"/>
    <mergeCell ref="V16:V17"/>
    <mergeCell ref="W16:W17"/>
    <mergeCell ref="Y16:Y17"/>
    <mergeCell ref="AA16:AA17"/>
    <mergeCell ref="AC16:AC17"/>
    <mergeCell ref="AE16:AE17"/>
    <mergeCell ref="D19:F19"/>
    <mergeCell ref="J19:K19"/>
    <mergeCell ref="AG16:AG17"/>
    <mergeCell ref="AI16:AI17"/>
    <mergeCell ref="AK16:AK17"/>
    <mergeCell ref="D17:F17"/>
    <mergeCell ref="H18:I18"/>
    <mergeCell ref="J18:K18"/>
    <mergeCell ref="M18:N18"/>
    <mergeCell ref="P18:Q18"/>
    <mergeCell ref="D20:F20"/>
    <mergeCell ref="M20:N20"/>
    <mergeCell ref="D21:F21"/>
    <mergeCell ref="M21:N21"/>
    <mergeCell ref="V21:V22"/>
    <mergeCell ref="Y21:Y22"/>
    <mergeCell ref="AA21:AA22"/>
    <mergeCell ref="D22:F22"/>
    <mergeCell ref="M22:N22"/>
    <mergeCell ref="D23:F23"/>
    <mergeCell ref="M23:N23"/>
    <mergeCell ref="W21:W22"/>
    <mergeCell ref="AM25:AO26"/>
    <mergeCell ref="AP25:AW26"/>
    <mergeCell ref="D26:F26"/>
    <mergeCell ref="X26:AF26"/>
    <mergeCell ref="AI23:AK23"/>
    <mergeCell ref="H24:I24"/>
    <mergeCell ref="J24:K24"/>
    <mergeCell ref="AI24:AK24"/>
    <mergeCell ref="D25:F25"/>
    <mergeCell ref="J25:K25"/>
    <mergeCell ref="V25:V26"/>
    <mergeCell ref="AG25:AG26"/>
    <mergeCell ref="AH25:AH26"/>
    <mergeCell ref="AI25:AK26"/>
  </mergeCells>
  <phoneticPr fontId="1"/>
  <pageMargins left="0.70866141732283472" right="0.70866141732283472" top="0.94488188976377963" bottom="0.74803149606299213" header="0.31496062992125984" footer="0.31496062992125984"/>
  <pageSetup paperSize="9" scale="83" orientation="landscape" r:id="rId1"/>
  <colBreaks count="2" manualBreakCount="2">
    <brk id="18" max="27" man="1"/>
    <brk id="4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9"/>
  <sheetViews>
    <sheetView tabSelected="1" zoomScaleNormal="100" workbookViewId="0">
      <selection activeCell="I5" sqref="I5"/>
    </sheetView>
  </sheetViews>
  <sheetFormatPr defaultRowHeight="13.5" x14ac:dyDescent="0.15"/>
  <cols>
    <col min="1" max="1" width="3" customWidth="1"/>
    <col min="2" max="2" width="4.375" customWidth="1"/>
    <col min="3" max="3" width="3.875" customWidth="1"/>
    <col min="4" max="4" width="8.5" customWidth="1"/>
    <col min="5" max="5" width="11.25" customWidth="1"/>
    <col min="6" max="6" width="11.375" customWidth="1"/>
    <col min="7" max="7" width="8.75" customWidth="1"/>
    <col min="8" max="9" width="10" customWidth="1"/>
    <col min="10" max="11" width="10.25" customWidth="1"/>
    <col min="12" max="12" width="4.875" customWidth="1"/>
    <col min="13" max="13" width="10" customWidth="1"/>
    <col min="14" max="14" width="10.375" customWidth="1"/>
    <col min="15" max="18" width="10.875" customWidth="1"/>
    <col min="19" max="19" width="6.875" customWidth="1"/>
    <col min="20" max="20" width="6.125" customWidth="1"/>
    <col min="21" max="21" width="12.625" customWidth="1"/>
    <col min="22" max="22" width="2.25" customWidth="1"/>
    <col min="23" max="23" width="3" customWidth="1"/>
    <col min="24" max="24" width="6.625" customWidth="1"/>
    <col min="25" max="25" width="2.5" customWidth="1"/>
    <col min="26" max="26" width="7.625" customWidth="1"/>
    <col min="27" max="27" width="2.5" customWidth="1"/>
    <col min="28" max="28" width="6.625" customWidth="1"/>
    <col min="29" max="29" width="2.5" customWidth="1"/>
    <col min="30" max="30" width="7.625" customWidth="1"/>
    <col min="31" max="31" width="2.5" customWidth="1"/>
    <col min="32" max="32" width="6.625" customWidth="1"/>
    <col min="33" max="33" width="2.5" customWidth="1"/>
    <col min="34" max="34" width="7.875" customWidth="1"/>
    <col min="35" max="35" width="2.625" customWidth="1"/>
    <col min="36" max="36" width="9.25" customWidth="1"/>
    <col min="37" max="37" width="2.625" customWidth="1"/>
    <col min="38" max="38" width="7.875" customWidth="1"/>
    <col min="39" max="39" width="2.625" customWidth="1"/>
    <col min="40" max="40" width="3.125" customWidth="1"/>
    <col min="41" max="41" width="9.25" customWidth="1"/>
    <col min="42" max="42" width="2.625" customWidth="1"/>
    <col min="43" max="43" width="6.75" customWidth="1"/>
    <col min="44" max="44" width="2.625" customWidth="1"/>
    <col min="45" max="45" width="6.75" customWidth="1"/>
    <col min="46" max="46" width="2.625" customWidth="1"/>
    <col min="47" max="47" width="6.75" customWidth="1"/>
    <col min="48" max="49" width="6.625" customWidth="1"/>
    <col min="50" max="50" width="6.25" customWidth="1"/>
    <col min="51" max="56" width="9.625" customWidth="1"/>
    <col min="57" max="57" width="4.375" customWidth="1"/>
    <col min="58" max="58" width="10.25" customWidth="1"/>
  </cols>
  <sheetData>
    <row r="1" spans="1:58" ht="54.7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58" ht="13.5" customHeight="1" x14ac:dyDescent="0.15">
      <c r="A2" s="7"/>
      <c r="B2" s="7" t="s">
        <v>1</v>
      </c>
      <c r="C2" s="9"/>
      <c r="D2" s="9"/>
      <c r="E2" s="136" t="s">
        <v>58</v>
      </c>
      <c r="F2" s="136"/>
      <c r="G2" s="136"/>
      <c r="H2" s="136"/>
      <c r="I2" s="136"/>
      <c r="J2" s="136"/>
      <c r="K2" s="136"/>
      <c r="L2" s="136"/>
      <c r="M2" s="136"/>
      <c r="N2" s="7"/>
      <c r="O2" s="7"/>
      <c r="P2" s="7"/>
      <c r="Q2" s="32"/>
      <c r="R2" s="32"/>
    </row>
    <row r="3" spans="1:58" x14ac:dyDescent="0.15">
      <c r="A3" s="7"/>
      <c r="B3" s="9" t="s">
        <v>2</v>
      </c>
      <c r="C3" s="9"/>
      <c r="D3" s="9"/>
      <c r="E3" s="80" t="s">
        <v>68</v>
      </c>
      <c r="F3" s="80"/>
      <c r="G3" s="80"/>
      <c r="H3" s="80"/>
      <c r="I3" s="80"/>
      <c r="J3" s="80"/>
      <c r="K3" s="30"/>
      <c r="L3" s="30"/>
      <c r="M3" s="30"/>
      <c r="N3" s="9"/>
      <c r="O3" s="9"/>
      <c r="P3" s="137"/>
      <c r="Q3" s="137"/>
      <c r="R3" s="137"/>
    </row>
    <row r="4" spans="1:58" ht="29.25" customHeight="1" thickBot="1" x14ac:dyDescent="0.2">
      <c r="A4" s="7"/>
      <c r="B4" s="9"/>
      <c r="C4" s="9"/>
      <c r="D4" s="9"/>
      <c r="E4" s="85"/>
      <c r="F4" s="85"/>
      <c r="G4" s="85"/>
      <c r="H4" s="85"/>
      <c r="I4" s="85"/>
      <c r="J4" s="85"/>
      <c r="K4" s="25"/>
      <c r="L4" s="25"/>
      <c r="M4" s="25"/>
      <c r="N4" s="9"/>
      <c r="O4" s="9"/>
      <c r="P4" s="137"/>
      <c r="Q4" s="137"/>
      <c r="R4" s="137"/>
    </row>
    <row r="5" spans="1:58" ht="13.5" customHeight="1" thickTop="1" thickBot="1" x14ac:dyDescent="0.2">
      <c r="A5" s="7"/>
      <c r="B5" s="9" t="s">
        <v>3</v>
      </c>
      <c r="C5" s="9"/>
      <c r="D5" s="31"/>
      <c r="E5" s="86">
        <v>18272</v>
      </c>
      <c r="F5" s="29" t="s">
        <v>56</v>
      </c>
      <c r="G5" s="9"/>
      <c r="H5" s="9"/>
      <c r="I5" s="9"/>
      <c r="J5" s="9"/>
      <c r="K5" s="9"/>
      <c r="L5" s="9"/>
      <c r="M5" s="9"/>
      <c r="N5" s="9"/>
      <c r="O5" s="9"/>
      <c r="P5" s="137"/>
      <c r="Q5" s="137"/>
      <c r="R5" s="137"/>
      <c r="U5" s="81" t="s">
        <v>0</v>
      </c>
      <c r="Y5" s="81" t="s">
        <v>7</v>
      </c>
      <c r="AC5" s="82" t="s">
        <v>8</v>
      </c>
      <c r="AG5" s="82" t="s">
        <v>9</v>
      </c>
      <c r="AO5" s="138" t="s">
        <v>47</v>
      </c>
      <c r="AP5" s="128"/>
      <c r="AQ5" s="128"/>
      <c r="AR5" s="128"/>
      <c r="AS5" s="128"/>
      <c r="AY5" s="74" t="s">
        <v>7</v>
      </c>
      <c r="AZ5" s="74" t="s">
        <v>8</v>
      </c>
      <c r="BA5" s="74" t="s">
        <v>9</v>
      </c>
      <c r="BB5" s="74"/>
      <c r="BC5" s="11" t="s">
        <v>48</v>
      </c>
      <c r="BD5" s="74" t="s">
        <v>47</v>
      </c>
      <c r="BF5" s="13" t="s">
        <v>49</v>
      </c>
    </row>
    <row r="6" spans="1:58" ht="13.5" customHeight="1" thickTop="1" x14ac:dyDescent="0.15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37"/>
      <c r="Q6" s="137"/>
      <c r="R6" s="137"/>
      <c r="U6" s="139">
        <f>E5</f>
        <v>18272</v>
      </c>
      <c r="V6" s="107" t="s">
        <v>31</v>
      </c>
      <c r="W6" s="108" t="s">
        <v>36</v>
      </c>
      <c r="X6" s="15">
        <f>G9</f>
        <v>5.27</v>
      </c>
      <c r="Y6" s="107" t="s">
        <v>32</v>
      </c>
      <c r="Z6" s="19">
        <f>IF(K9=0,J9,K9)</f>
        <v>50800</v>
      </c>
      <c r="AA6" s="107" t="s">
        <v>33</v>
      </c>
      <c r="AB6" s="15">
        <f>G10</f>
        <v>0</v>
      </c>
      <c r="AC6" s="107" t="s">
        <v>32</v>
      </c>
      <c r="AD6" s="19">
        <f>IF(K10=0,J10,K10)</f>
        <v>0</v>
      </c>
      <c r="AE6" s="107" t="s">
        <v>33</v>
      </c>
      <c r="AF6" s="16">
        <f>G11</f>
        <v>0</v>
      </c>
      <c r="AG6" s="107" t="s">
        <v>32</v>
      </c>
      <c r="AH6" s="19">
        <f>IF(K11=0,J11,K11)</f>
        <v>0</v>
      </c>
      <c r="AI6" s="109" t="s">
        <v>38</v>
      </c>
      <c r="AN6" s="107" t="s">
        <v>32</v>
      </c>
      <c r="AO6" s="125">
        <f>G8</f>
        <v>5.32</v>
      </c>
      <c r="AP6" s="126"/>
      <c r="AQ6" s="126"/>
      <c r="AR6" s="126"/>
      <c r="AS6" s="127"/>
      <c r="AY6" s="10">
        <f>IF(X6=0,0,(X6/X7)*(Z6/Z7))</f>
        <v>5.2699999999999997E-2</v>
      </c>
      <c r="AZ6" s="10">
        <f>IF(AB6=0,0,(AB6/AB7)*(AD6/AD7))</f>
        <v>0</v>
      </c>
      <c r="BA6" s="10">
        <f>IF(AF6=0,0,(AF6/AF7)*(AH6/AH7))</f>
        <v>0</v>
      </c>
      <c r="BB6" s="10"/>
      <c r="BC6" s="1">
        <f>SUM(AY6:BA6)</f>
        <v>5.2699999999999997E-2</v>
      </c>
      <c r="BD6" s="10">
        <f>IF(AO6=0,0,AO6/(AO7+AQ7+AS7))</f>
        <v>1.0094876660341556</v>
      </c>
      <c r="BF6" s="1">
        <f>BC6*BD6</f>
        <v>5.3199999999999997E-2</v>
      </c>
    </row>
    <row r="7" spans="1:58" ht="14.25" thickBot="1" x14ac:dyDescent="0.2">
      <c r="A7" s="7"/>
      <c r="B7" s="116"/>
      <c r="C7" s="122"/>
      <c r="D7" s="95" t="s">
        <v>13</v>
      </c>
      <c r="E7" s="96"/>
      <c r="F7" s="131"/>
      <c r="G7" s="46" t="s">
        <v>22</v>
      </c>
      <c r="H7" s="132" t="s">
        <v>69</v>
      </c>
      <c r="I7" s="133"/>
      <c r="J7" s="134" t="s">
        <v>57</v>
      </c>
      <c r="K7" s="135"/>
      <c r="L7" s="9"/>
      <c r="M7" s="116" t="s">
        <v>51</v>
      </c>
      <c r="N7" s="122"/>
      <c r="O7" s="9"/>
      <c r="P7" s="137"/>
      <c r="Q7" s="137"/>
      <c r="R7" s="137"/>
      <c r="U7" s="140"/>
      <c r="V7" s="107"/>
      <c r="W7" s="109"/>
      <c r="X7">
        <v>100</v>
      </c>
      <c r="Y7" s="107"/>
      <c r="Z7" s="20">
        <f>I9</f>
        <v>50800</v>
      </c>
      <c r="AA7" s="107"/>
      <c r="AB7">
        <v>100</v>
      </c>
      <c r="AC7" s="107"/>
      <c r="AD7" s="20">
        <f>I10</f>
        <v>0</v>
      </c>
      <c r="AE7" s="107"/>
      <c r="AF7">
        <v>100</v>
      </c>
      <c r="AG7" s="107"/>
      <c r="AH7" s="20">
        <f>I11</f>
        <v>0</v>
      </c>
      <c r="AI7" s="107"/>
      <c r="AN7" s="107"/>
      <c r="AO7" s="18">
        <f>G9</f>
        <v>5.27</v>
      </c>
      <c r="AP7" s="2" t="s">
        <v>33</v>
      </c>
      <c r="AQ7" s="18">
        <f>G10</f>
        <v>0</v>
      </c>
      <c r="AR7" s="2" t="s">
        <v>33</v>
      </c>
      <c r="AS7" s="18">
        <f>G11</f>
        <v>0</v>
      </c>
      <c r="AY7" s="7"/>
      <c r="AZ7" s="7"/>
      <c r="BA7" s="7"/>
      <c r="BB7" s="7"/>
      <c r="BC7" s="7"/>
    </row>
    <row r="8" spans="1:58" ht="14.25" thickTop="1" x14ac:dyDescent="0.15">
      <c r="A8" s="7"/>
      <c r="B8" s="36" t="s">
        <v>26</v>
      </c>
      <c r="C8" s="39"/>
      <c r="D8" s="141" t="s">
        <v>14</v>
      </c>
      <c r="E8" s="142"/>
      <c r="F8" s="142"/>
      <c r="G8" s="55">
        <v>5.32</v>
      </c>
      <c r="H8" s="62"/>
      <c r="I8" s="64"/>
      <c r="J8" s="143"/>
      <c r="K8" s="144"/>
      <c r="L8" s="30"/>
      <c r="M8" s="71" t="s">
        <v>19</v>
      </c>
      <c r="N8" s="71" t="s">
        <v>20</v>
      </c>
      <c r="O8" s="9"/>
      <c r="P8" s="137"/>
      <c r="Q8" s="137"/>
      <c r="R8" s="137"/>
      <c r="AY8" s="7"/>
      <c r="AZ8" s="7"/>
      <c r="BA8" s="7"/>
      <c r="BB8" s="7"/>
      <c r="BC8" s="7"/>
    </row>
    <row r="9" spans="1:58" x14ac:dyDescent="0.15">
      <c r="A9" s="7"/>
      <c r="B9" s="37"/>
      <c r="C9" s="71" t="s">
        <v>7</v>
      </c>
      <c r="D9" s="95" t="s">
        <v>59</v>
      </c>
      <c r="E9" s="96"/>
      <c r="F9" s="96"/>
      <c r="G9" s="56">
        <v>5.27</v>
      </c>
      <c r="H9" s="63"/>
      <c r="I9" s="65">
        <v>50800</v>
      </c>
      <c r="J9" s="51">
        <f>M9*((N9+100)/100)</f>
        <v>0</v>
      </c>
      <c r="K9" s="47">
        <v>50800</v>
      </c>
      <c r="L9" s="83" t="s">
        <v>7</v>
      </c>
      <c r="M9" s="33"/>
      <c r="N9" s="34"/>
      <c r="O9" s="9"/>
      <c r="P9" s="137"/>
      <c r="Q9" s="137"/>
      <c r="R9" s="137"/>
      <c r="AY9" s="7"/>
      <c r="AZ9" s="7"/>
      <c r="BA9" s="7"/>
      <c r="BB9" s="7"/>
      <c r="BC9" s="7"/>
    </row>
    <row r="10" spans="1:58" x14ac:dyDescent="0.15">
      <c r="A10" s="7"/>
      <c r="B10" s="37"/>
      <c r="C10" s="71" t="s">
        <v>8</v>
      </c>
      <c r="D10" s="95"/>
      <c r="E10" s="96"/>
      <c r="F10" s="96"/>
      <c r="G10" s="56"/>
      <c r="H10" s="63"/>
      <c r="I10" s="65"/>
      <c r="J10" s="51">
        <f t="shared" ref="J10:J11" si="0">M10*((N10+100)/100)</f>
        <v>0</v>
      </c>
      <c r="K10" s="47">
        <v>0</v>
      </c>
      <c r="L10" s="83" t="s">
        <v>8</v>
      </c>
      <c r="M10" s="33"/>
      <c r="N10" s="34"/>
      <c r="O10" s="9"/>
      <c r="P10" s="137"/>
      <c r="Q10" s="137"/>
      <c r="R10" s="137"/>
      <c r="Y10" s="82" t="s">
        <v>6</v>
      </c>
      <c r="AC10" s="82" t="s">
        <v>4</v>
      </c>
      <c r="AG10" s="82" t="s">
        <v>5</v>
      </c>
      <c r="AK10" s="82" t="s">
        <v>34</v>
      </c>
      <c r="AO10" s="128" t="s">
        <v>47</v>
      </c>
      <c r="AP10" s="128"/>
      <c r="AQ10" s="128"/>
      <c r="AR10" s="128"/>
      <c r="AS10" s="128"/>
      <c r="AT10" s="128"/>
      <c r="AU10" s="128"/>
      <c r="AY10" s="74" t="s">
        <v>6</v>
      </c>
      <c r="AZ10" s="74" t="s">
        <v>4</v>
      </c>
      <c r="BA10" s="74" t="s">
        <v>5</v>
      </c>
      <c r="BB10" s="74" t="s">
        <v>34</v>
      </c>
      <c r="BC10" s="12" t="s">
        <v>48</v>
      </c>
      <c r="BD10" s="74" t="s">
        <v>47</v>
      </c>
      <c r="BF10" s="13" t="s">
        <v>49</v>
      </c>
    </row>
    <row r="11" spans="1:58" x14ac:dyDescent="0.15">
      <c r="A11" s="7"/>
      <c r="B11" s="38"/>
      <c r="C11" s="71" t="s">
        <v>9</v>
      </c>
      <c r="D11" s="95"/>
      <c r="E11" s="96"/>
      <c r="F11" s="96"/>
      <c r="G11" s="56"/>
      <c r="H11" s="63"/>
      <c r="I11" s="65"/>
      <c r="J11" s="51">
        <f t="shared" si="0"/>
        <v>0</v>
      </c>
      <c r="K11" s="47">
        <v>0</v>
      </c>
      <c r="L11" s="83" t="s">
        <v>9</v>
      </c>
      <c r="M11" s="33"/>
      <c r="N11" s="34"/>
      <c r="O11" s="9"/>
      <c r="P11" s="137"/>
      <c r="Q11" s="137"/>
      <c r="R11" s="137"/>
      <c r="V11" s="107" t="s">
        <v>33</v>
      </c>
      <c r="W11" s="108" t="s">
        <v>35</v>
      </c>
      <c r="X11" s="16">
        <f>G14</f>
        <v>9.61</v>
      </c>
      <c r="Y11" s="107" t="s">
        <v>32</v>
      </c>
      <c r="Z11" s="19">
        <f>IF(K14=0,J14,K14)</f>
        <v>16300</v>
      </c>
      <c r="AA11" s="107" t="s">
        <v>33</v>
      </c>
      <c r="AB11" s="16">
        <f>G15</f>
        <v>5.2</v>
      </c>
      <c r="AC11" s="107" t="s">
        <v>32</v>
      </c>
      <c r="AD11" s="19">
        <f>IF(K15=0,J15,K15)</f>
        <v>21000</v>
      </c>
      <c r="AE11" s="107" t="s">
        <v>33</v>
      </c>
      <c r="AF11" s="16">
        <f>G16</f>
        <v>2.0099999999999998</v>
      </c>
      <c r="AG11" s="107" t="s">
        <v>32</v>
      </c>
      <c r="AH11" s="19">
        <f>IF(K16=0,J16,K16)</f>
        <v>20400</v>
      </c>
      <c r="AI11" s="107" t="s">
        <v>33</v>
      </c>
      <c r="AJ11" s="16">
        <f>G17</f>
        <v>1.85</v>
      </c>
      <c r="AK11" s="107" t="s">
        <v>32</v>
      </c>
      <c r="AL11" s="19">
        <f>IF(K17=0,J17,K17)</f>
        <v>19600</v>
      </c>
      <c r="AM11" s="109" t="s">
        <v>38</v>
      </c>
      <c r="AN11" s="124" t="s">
        <v>32</v>
      </c>
      <c r="AO11" s="125">
        <f>G13</f>
        <v>19.399999999999999</v>
      </c>
      <c r="AP11" s="126"/>
      <c r="AQ11" s="126"/>
      <c r="AR11" s="126"/>
      <c r="AS11" s="126"/>
      <c r="AT11" s="126"/>
      <c r="AU11" s="127"/>
      <c r="AY11" s="10">
        <f>IF(X11=0,0,(X11/X12)*(Z11/Z12))</f>
        <v>8.2879894179894179E-2</v>
      </c>
      <c r="AZ11" s="10">
        <f>IF(AB11=0,0,(AB11/AB12)*(AD11/AD12))</f>
        <v>5.0555555555555562E-2</v>
      </c>
      <c r="BA11" s="10">
        <f>IF(AF11=0,0,(AF11/AF12)*(AH11/AH12))</f>
        <v>1.782782608695652E-2</v>
      </c>
      <c r="BB11" s="10">
        <f>IF(AJ11=0,0,(AJ11/AJ12)*(AL11/AL12))</f>
        <v>1.7103773584905665E-2</v>
      </c>
      <c r="BC11" s="1">
        <f>SUM(AY11:BB11)</f>
        <v>0.16836704940731193</v>
      </c>
      <c r="BD11" s="10">
        <f>IF(AO11=0,0,AO11/(AO12+AQ12+AS12+AU12))</f>
        <v>1.0391001606855916</v>
      </c>
      <c r="BF11" s="1">
        <f>BC11*BD11</f>
        <v>0.17495022809329677</v>
      </c>
    </row>
    <row r="12" spans="1:58" ht="13.5" customHeight="1" x14ac:dyDescent="0.15">
      <c r="A12" s="7"/>
      <c r="B12" s="79"/>
      <c r="C12" s="83"/>
      <c r="D12" s="80"/>
      <c r="E12" s="80"/>
      <c r="F12" s="80"/>
      <c r="G12" s="48"/>
      <c r="H12" s="100"/>
      <c r="I12" s="101"/>
      <c r="J12" s="102"/>
      <c r="K12" s="103"/>
      <c r="L12" s="84"/>
      <c r="M12" s="116" t="s">
        <v>52</v>
      </c>
      <c r="N12" s="122"/>
      <c r="O12" s="9"/>
      <c r="P12" s="137"/>
      <c r="Q12" s="137"/>
      <c r="R12" s="137"/>
      <c r="V12" s="107"/>
      <c r="W12" s="108"/>
      <c r="X12">
        <v>100</v>
      </c>
      <c r="Y12" s="107"/>
      <c r="Z12" s="20">
        <f>I14</f>
        <v>18900</v>
      </c>
      <c r="AA12" s="107"/>
      <c r="AB12">
        <v>100</v>
      </c>
      <c r="AC12" s="107"/>
      <c r="AD12" s="20">
        <f>I15</f>
        <v>21600</v>
      </c>
      <c r="AE12" s="107"/>
      <c r="AF12">
        <v>100</v>
      </c>
      <c r="AG12" s="107"/>
      <c r="AH12" s="20">
        <f>I16</f>
        <v>23000</v>
      </c>
      <c r="AI12" s="107"/>
      <c r="AJ12">
        <v>100</v>
      </c>
      <c r="AK12" s="107"/>
      <c r="AL12" s="20">
        <f>I17</f>
        <v>21200</v>
      </c>
      <c r="AM12" s="109"/>
      <c r="AN12" s="124"/>
      <c r="AO12" s="18">
        <f>G14</f>
        <v>9.61</v>
      </c>
      <c r="AP12" s="3" t="s">
        <v>33</v>
      </c>
      <c r="AQ12" s="18">
        <f>G15</f>
        <v>5.2</v>
      </c>
      <c r="AR12" s="3" t="s">
        <v>33</v>
      </c>
      <c r="AS12" s="18">
        <f>G16</f>
        <v>2.0099999999999998</v>
      </c>
      <c r="AT12" s="3" t="s">
        <v>33</v>
      </c>
      <c r="AU12" s="18">
        <f>G17</f>
        <v>1.85</v>
      </c>
      <c r="AY12" s="7"/>
      <c r="AZ12" s="7"/>
      <c r="BA12" s="7"/>
      <c r="BB12" s="7"/>
      <c r="BC12" s="7"/>
    </row>
    <row r="13" spans="1:58" ht="13.5" customHeight="1" x14ac:dyDescent="0.15">
      <c r="A13" s="7"/>
      <c r="B13" s="43" t="s">
        <v>27</v>
      </c>
      <c r="C13" s="49"/>
      <c r="D13" s="129" t="s">
        <v>15</v>
      </c>
      <c r="E13" s="130"/>
      <c r="F13" s="130"/>
      <c r="G13" s="56">
        <v>19.399999999999999</v>
      </c>
      <c r="H13" s="63"/>
      <c r="I13" s="66"/>
      <c r="J13" s="105"/>
      <c r="K13" s="106"/>
      <c r="L13" s="83"/>
      <c r="M13" s="71" t="s">
        <v>19</v>
      </c>
      <c r="N13" s="71" t="s">
        <v>20</v>
      </c>
      <c r="O13" s="9"/>
      <c r="P13" s="137"/>
      <c r="Q13" s="137"/>
      <c r="R13" s="137"/>
      <c r="V13" s="4"/>
      <c r="W13" s="5"/>
      <c r="Y13" s="4"/>
      <c r="Z13" s="21"/>
      <c r="AA13" s="4"/>
      <c r="AC13" s="4"/>
      <c r="AE13" s="4"/>
      <c r="AG13" s="4"/>
      <c r="AI13" s="4"/>
      <c r="AK13" s="4"/>
      <c r="AM13" s="5"/>
      <c r="AN13" s="6"/>
      <c r="AY13" s="7"/>
      <c r="AZ13" s="7"/>
      <c r="BA13" s="7"/>
      <c r="BB13" s="7"/>
      <c r="BC13" s="7"/>
    </row>
    <row r="14" spans="1:58" x14ac:dyDescent="0.15">
      <c r="A14" s="7"/>
      <c r="B14" s="44"/>
      <c r="C14" s="71" t="s">
        <v>6</v>
      </c>
      <c r="D14" s="95" t="s">
        <v>60</v>
      </c>
      <c r="E14" s="96"/>
      <c r="F14" s="96"/>
      <c r="G14" s="56">
        <v>9.61</v>
      </c>
      <c r="H14" s="63"/>
      <c r="I14" s="65">
        <v>18900</v>
      </c>
      <c r="J14" s="52">
        <f>ROUND(M14*((N14+100)/100),-1)</f>
        <v>0</v>
      </c>
      <c r="K14" s="47">
        <v>16300</v>
      </c>
      <c r="L14" s="83" t="s">
        <v>6</v>
      </c>
      <c r="M14" s="33"/>
      <c r="N14" s="34"/>
      <c r="O14" s="9"/>
      <c r="P14" s="137"/>
      <c r="Q14" s="137"/>
      <c r="R14" s="137"/>
      <c r="AY14" s="7"/>
      <c r="AZ14" s="7"/>
      <c r="BA14" s="7"/>
      <c r="BB14" s="7"/>
      <c r="BC14" s="7"/>
    </row>
    <row r="15" spans="1:58" ht="13.5" customHeight="1" x14ac:dyDescent="0.15">
      <c r="A15" s="7"/>
      <c r="B15" s="44"/>
      <c r="C15" s="71" t="s">
        <v>4</v>
      </c>
      <c r="D15" s="95" t="s">
        <v>61</v>
      </c>
      <c r="E15" s="96"/>
      <c r="F15" s="96"/>
      <c r="G15" s="56">
        <v>5.2</v>
      </c>
      <c r="H15" s="63"/>
      <c r="I15" s="65">
        <v>21600</v>
      </c>
      <c r="J15" s="52">
        <f>ROUND(M15*((N15+100)/100),-1)</f>
        <v>0</v>
      </c>
      <c r="K15" s="47">
        <v>21000</v>
      </c>
      <c r="L15" s="83" t="s">
        <v>4</v>
      </c>
      <c r="M15" s="33"/>
      <c r="N15" s="34"/>
      <c r="O15" s="9"/>
      <c r="P15" s="137"/>
      <c r="Q15" s="137"/>
      <c r="R15" s="137"/>
      <c r="Y15" s="82" t="s">
        <v>10</v>
      </c>
      <c r="AC15" s="82" t="s">
        <v>11</v>
      </c>
      <c r="AG15" s="82" t="s">
        <v>12</v>
      </c>
      <c r="AK15" s="82" t="s">
        <v>37</v>
      </c>
      <c r="AO15" s="128" t="s">
        <v>47</v>
      </c>
      <c r="AP15" s="128"/>
      <c r="AQ15" s="128"/>
      <c r="AR15" s="128"/>
      <c r="AS15" s="128"/>
      <c r="AT15" s="128"/>
      <c r="AU15" s="128"/>
      <c r="AY15" s="74" t="s">
        <v>10</v>
      </c>
      <c r="AZ15" s="74" t="s">
        <v>11</v>
      </c>
      <c r="BA15" s="74" t="s">
        <v>12</v>
      </c>
      <c r="BB15" s="74" t="s">
        <v>37</v>
      </c>
      <c r="BC15" s="11" t="s">
        <v>48</v>
      </c>
      <c r="BD15" s="74" t="s">
        <v>47</v>
      </c>
      <c r="BF15" s="13" t="s">
        <v>49</v>
      </c>
    </row>
    <row r="16" spans="1:58" x14ac:dyDescent="0.15">
      <c r="A16" s="7"/>
      <c r="B16" s="44"/>
      <c r="C16" s="71" t="s">
        <v>5</v>
      </c>
      <c r="D16" s="95" t="s">
        <v>62</v>
      </c>
      <c r="E16" s="96"/>
      <c r="F16" s="96"/>
      <c r="G16" s="56">
        <v>2.0099999999999998</v>
      </c>
      <c r="H16" s="63"/>
      <c r="I16" s="65">
        <v>23000</v>
      </c>
      <c r="J16" s="52">
        <f>ROUND(M16*((N16+100)/100),-1)</f>
        <v>0</v>
      </c>
      <c r="K16" s="47">
        <v>20400</v>
      </c>
      <c r="L16" s="83" t="s">
        <v>5</v>
      </c>
      <c r="M16" s="33"/>
      <c r="N16" s="34"/>
      <c r="O16" s="9"/>
      <c r="P16" s="137"/>
      <c r="Q16" s="137"/>
      <c r="R16" s="137"/>
      <c r="V16" s="107" t="s">
        <v>33</v>
      </c>
      <c r="W16" s="109" t="s">
        <v>35</v>
      </c>
      <c r="X16" s="16">
        <f>G20</f>
        <v>74.03</v>
      </c>
      <c r="Y16" s="107" t="s">
        <v>32</v>
      </c>
      <c r="Z16" s="19">
        <f>IF(J20=0,K20,J20)</f>
        <v>13800</v>
      </c>
      <c r="AA16" s="107" t="s">
        <v>33</v>
      </c>
      <c r="AB16" s="16">
        <f>G21</f>
        <v>1.24</v>
      </c>
      <c r="AC16" s="107" t="s">
        <v>32</v>
      </c>
      <c r="AD16" s="19">
        <f>IF(J21=0,K21,J21)</f>
        <v>106</v>
      </c>
      <c r="AE16" s="107" t="s">
        <v>33</v>
      </c>
      <c r="AF16" s="16">
        <f>G22</f>
        <v>0</v>
      </c>
      <c r="AG16" s="107" t="s">
        <v>32</v>
      </c>
      <c r="AH16" s="19">
        <f>IF(J22=0,K22,J22)</f>
        <v>0</v>
      </c>
      <c r="AI16" s="107" t="s">
        <v>33</v>
      </c>
      <c r="AJ16" s="16">
        <f>G23</f>
        <v>0</v>
      </c>
      <c r="AK16" s="107" t="s">
        <v>32</v>
      </c>
      <c r="AL16" s="19">
        <f>IF(J23=0,K23,J23)</f>
        <v>0</v>
      </c>
      <c r="AM16" s="109" t="s">
        <v>38</v>
      </c>
      <c r="AN16" s="124" t="s">
        <v>32</v>
      </c>
      <c r="AO16" s="125">
        <f>G19</f>
        <v>75.28</v>
      </c>
      <c r="AP16" s="126"/>
      <c r="AQ16" s="126"/>
      <c r="AR16" s="126"/>
      <c r="AS16" s="126"/>
      <c r="AT16" s="126"/>
      <c r="AU16" s="127"/>
      <c r="AY16" s="10">
        <f>IF(X16=0,0,(X16/X17)*(Z16/Z17))</f>
        <v>0.78585692307692301</v>
      </c>
      <c r="AZ16" s="10">
        <f>IF(AB16=0,0,(AB16/AB17)*(AD16/AD17))</f>
        <v>1.0515199999999999E-2</v>
      </c>
      <c r="BA16" s="10">
        <f>IF(AF16=0,0,(AF16/AF17)*(AH16/AH17))</f>
        <v>0</v>
      </c>
      <c r="BB16" s="10">
        <f>IF(AJ16=0,0,(AJ16/AJ17)*(AL16/AL17))</f>
        <v>0</v>
      </c>
      <c r="BC16" s="1">
        <f>SUM(AY16:BB16)</f>
        <v>0.79637212307692296</v>
      </c>
      <c r="BD16" s="10">
        <f>IF(AO16=0,0,AO16/(AO17+AQ17+AS17+AU17))</f>
        <v>1.0001328550551349</v>
      </c>
      <c r="BF16" s="1">
        <f>BC16*BD16</f>
        <v>0.79647792513924232</v>
      </c>
    </row>
    <row r="17" spans="1:58" ht="13.5" customHeight="1" x14ac:dyDescent="0.15">
      <c r="A17" s="7"/>
      <c r="B17" s="45"/>
      <c r="C17" s="71" t="s">
        <v>18</v>
      </c>
      <c r="D17" s="95" t="s">
        <v>63</v>
      </c>
      <c r="E17" s="96"/>
      <c r="F17" s="96"/>
      <c r="G17" s="56">
        <v>1.85</v>
      </c>
      <c r="H17" s="63"/>
      <c r="I17" s="65">
        <v>21200</v>
      </c>
      <c r="J17" s="52">
        <f>ROUND(M17*((N17+100)/100),-1)</f>
        <v>0</v>
      </c>
      <c r="K17" s="47">
        <v>19600</v>
      </c>
      <c r="L17" s="83" t="s">
        <v>18</v>
      </c>
      <c r="M17" s="33"/>
      <c r="N17" s="34"/>
      <c r="O17" s="9"/>
      <c r="P17" s="9"/>
      <c r="Q17" s="9"/>
      <c r="R17" s="9"/>
      <c r="V17" s="107"/>
      <c r="W17" s="109"/>
      <c r="X17">
        <v>100</v>
      </c>
      <c r="Y17" s="107"/>
      <c r="Z17" s="19">
        <f>IF(H20=0,I20,H20)</f>
        <v>13000</v>
      </c>
      <c r="AA17" s="107"/>
      <c r="AB17">
        <v>100</v>
      </c>
      <c r="AC17" s="107"/>
      <c r="AD17" s="19">
        <f>IF(H21=0,I21,H21)</f>
        <v>125</v>
      </c>
      <c r="AE17" s="107"/>
      <c r="AF17">
        <v>100</v>
      </c>
      <c r="AG17" s="107"/>
      <c r="AH17" s="19">
        <f>IF(H22=0,I22,H22)</f>
        <v>0</v>
      </c>
      <c r="AI17" s="107"/>
      <c r="AJ17">
        <v>100</v>
      </c>
      <c r="AK17" s="107"/>
      <c r="AL17" s="19">
        <f>IF(H23=0,I23,H23)</f>
        <v>0</v>
      </c>
      <c r="AM17" s="109"/>
      <c r="AN17" s="124"/>
      <c r="AO17" s="18">
        <f>G20</f>
        <v>74.03</v>
      </c>
      <c r="AP17" s="2" t="s">
        <v>33</v>
      </c>
      <c r="AQ17" s="18">
        <f>G21</f>
        <v>1.24</v>
      </c>
      <c r="AR17" s="2" t="s">
        <v>33</v>
      </c>
      <c r="AS17" s="18">
        <f>G22</f>
        <v>0</v>
      </c>
      <c r="AT17" s="2" t="s">
        <v>33</v>
      </c>
      <c r="AU17" s="18">
        <f>G23</f>
        <v>0</v>
      </c>
      <c r="AY17" s="7"/>
      <c r="AZ17" s="7"/>
      <c r="BA17" s="7"/>
      <c r="BB17" s="7"/>
      <c r="BC17" s="7"/>
    </row>
    <row r="18" spans="1:58" ht="13.5" customHeight="1" x14ac:dyDescent="0.15">
      <c r="A18" s="7"/>
      <c r="B18" s="79"/>
      <c r="C18" s="83"/>
      <c r="D18" s="80"/>
      <c r="E18" s="80"/>
      <c r="F18" s="80"/>
      <c r="G18" s="48"/>
      <c r="H18" s="100"/>
      <c r="I18" s="101"/>
      <c r="J18" s="102"/>
      <c r="K18" s="103"/>
      <c r="L18" s="84"/>
      <c r="M18" s="116" t="s">
        <v>53</v>
      </c>
      <c r="N18" s="122"/>
      <c r="O18" s="9"/>
      <c r="P18" s="123" t="s">
        <v>54</v>
      </c>
      <c r="Q18" s="123"/>
      <c r="R18" s="9"/>
      <c r="V18" s="4"/>
      <c r="W18" s="5"/>
      <c r="Y18" s="4"/>
      <c r="AA18" s="4"/>
      <c r="AY18" s="7"/>
      <c r="AZ18" s="7"/>
      <c r="BA18" s="7"/>
      <c r="BB18" s="7"/>
      <c r="BC18" s="7"/>
    </row>
    <row r="19" spans="1:58" ht="13.5" customHeight="1" x14ac:dyDescent="0.15">
      <c r="A19" s="7"/>
      <c r="B19" s="40" t="s">
        <v>28</v>
      </c>
      <c r="C19" s="50"/>
      <c r="D19" s="120" t="s">
        <v>16</v>
      </c>
      <c r="E19" s="121"/>
      <c r="F19" s="121"/>
      <c r="G19" s="56">
        <v>75.28</v>
      </c>
      <c r="H19" s="63"/>
      <c r="I19" s="66"/>
      <c r="J19" s="105"/>
      <c r="K19" s="106"/>
      <c r="L19" s="83"/>
      <c r="M19" s="14" t="s">
        <v>21</v>
      </c>
      <c r="N19" s="24"/>
      <c r="O19" s="59" t="s">
        <v>23</v>
      </c>
      <c r="P19" s="71" t="s">
        <v>24</v>
      </c>
      <c r="Q19" s="71" t="s">
        <v>25</v>
      </c>
      <c r="R19" s="71" t="s">
        <v>19</v>
      </c>
      <c r="V19" s="4"/>
      <c r="W19" s="5"/>
      <c r="Y19" s="4"/>
      <c r="AA19" s="4"/>
      <c r="AC19" s="4"/>
      <c r="AE19" s="4"/>
      <c r="AG19" s="4"/>
      <c r="AI19" s="4"/>
      <c r="AK19" s="4"/>
      <c r="AN19" s="6"/>
      <c r="AY19" s="7"/>
      <c r="AZ19" s="7"/>
      <c r="BA19" s="7"/>
      <c r="BB19" s="7"/>
      <c r="BC19" s="7"/>
    </row>
    <row r="20" spans="1:58" x14ac:dyDescent="0.15">
      <c r="A20" s="7"/>
      <c r="B20" s="41"/>
      <c r="C20" s="71" t="s">
        <v>10</v>
      </c>
      <c r="D20" s="95" t="s">
        <v>65</v>
      </c>
      <c r="E20" s="96"/>
      <c r="F20" s="96"/>
      <c r="G20" s="56">
        <v>74.03</v>
      </c>
      <c r="H20" s="67">
        <f>O20*P20</f>
        <v>0</v>
      </c>
      <c r="I20" s="54">
        <v>13000</v>
      </c>
      <c r="J20" s="53">
        <f>Q20*R20</f>
        <v>0</v>
      </c>
      <c r="K20" s="70">
        <v>13800</v>
      </c>
      <c r="L20" s="83" t="s">
        <v>10</v>
      </c>
      <c r="M20" s="118" t="s">
        <v>67</v>
      </c>
      <c r="N20" s="119"/>
      <c r="O20" s="35"/>
      <c r="P20" s="33"/>
      <c r="Q20" s="34"/>
      <c r="R20" s="33"/>
      <c r="Y20" s="82" t="s">
        <v>39</v>
      </c>
      <c r="AY20" s="74" t="s">
        <v>39</v>
      </c>
      <c r="AZ20" s="7"/>
      <c r="BA20" s="7"/>
      <c r="BB20" s="7"/>
      <c r="BC20" s="7"/>
    </row>
    <row r="21" spans="1:58" x14ac:dyDescent="0.15">
      <c r="A21" s="7"/>
      <c r="B21" s="41"/>
      <c r="C21" s="71" t="s">
        <v>11</v>
      </c>
      <c r="D21" s="95" t="s">
        <v>64</v>
      </c>
      <c r="E21" s="96"/>
      <c r="F21" s="96"/>
      <c r="G21" s="56">
        <v>1.24</v>
      </c>
      <c r="H21" s="67">
        <f t="shared" ref="H21:H23" si="1">O21*P21</f>
        <v>0</v>
      </c>
      <c r="I21" s="54">
        <v>125</v>
      </c>
      <c r="J21" s="53">
        <f>Q21*R21</f>
        <v>0</v>
      </c>
      <c r="K21" s="47">
        <v>106</v>
      </c>
      <c r="L21" s="83" t="s">
        <v>11</v>
      </c>
      <c r="M21" s="116"/>
      <c r="N21" s="117"/>
      <c r="O21" s="35"/>
      <c r="P21" s="33"/>
      <c r="Q21" s="34"/>
      <c r="R21" s="33"/>
      <c r="V21" s="107" t="s">
        <v>33</v>
      </c>
      <c r="W21" s="108" t="s">
        <v>35</v>
      </c>
      <c r="X21" s="17">
        <f>G26</f>
        <v>0</v>
      </c>
      <c r="Y21" s="107" t="s">
        <v>32</v>
      </c>
      <c r="Z21" s="19">
        <f>K26</f>
        <v>0</v>
      </c>
      <c r="AA21" s="108" t="s">
        <v>38</v>
      </c>
      <c r="AY21" s="10">
        <f>IF(X21=0,0,(X21/X22)*(Z21/Z22))</f>
        <v>0</v>
      </c>
      <c r="AZ21" s="7"/>
      <c r="BA21" s="7"/>
      <c r="BB21" s="7"/>
      <c r="BC21" s="7"/>
      <c r="BF21" s="1">
        <f>AY21</f>
        <v>0</v>
      </c>
    </row>
    <row r="22" spans="1:58" x14ac:dyDescent="0.15">
      <c r="A22" s="7"/>
      <c r="B22" s="41"/>
      <c r="C22" s="71" t="s">
        <v>12</v>
      </c>
      <c r="D22" s="95"/>
      <c r="E22" s="96"/>
      <c r="F22" s="96"/>
      <c r="G22" s="56"/>
      <c r="H22" s="67">
        <f t="shared" si="1"/>
        <v>0</v>
      </c>
      <c r="I22" s="54"/>
      <c r="J22" s="53">
        <f>Q22*R22</f>
        <v>0</v>
      </c>
      <c r="K22" s="47"/>
      <c r="L22" s="83" t="s">
        <v>12</v>
      </c>
      <c r="M22" s="116"/>
      <c r="N22" s="117"/>
      <c r="O22" s="35"/>
      <c r="P22" s="33"/>
      <c r="Q22" s="34"/>
      <c r="R22" s="33"/>
      <c r="V22" s="107"/>
      <c r="W22" s="109"/>
      <c r="X22">
        <v>100</v>
      </c>
      <c r="Y22" s="107"/>
      <c r="Z22" s="22">
        <f>I26</f>
        <v>0</v>
      </c>
      <c r="AA22" s="109"/>
    </row>
    <row r="23" spans="1:58" x14ac:dyDescent="0.15">
      <c r="A23" s="7"/>
      <c r="B23" s="42"/>
      <c r="C23" s="71" t="s">
        <v>17</v>
      </c>
      <c r="D23" s="95"/>
      <c r="E23" s="96"/>
      <c r="F23" s="96"/>
      <c r="G23" s="56"/>
      <c r="H23" s="67">
        <f t="shared" si="1"/>
        <v>0</v>
      </c>
      <c r="I23" s="54"/>
      <c r="J23" s="53">
        <f>Q23*R23</f>
        <v>0</v>
      </c>
      <c r="K23" s="47"/>
      <c r="L23" s="84" t="s">
        <v>17</v>
      </c>
      <c r="M23" s="116"/>
      <c r="N23" s="117"/>
      <c r="O23" s="35"/>
      <c r="P23" s="33"/>
      <c r="Q23" s="34"/>
      <c r="R23" s="33"/>
      <c r="AI23" s="98" t="s">
        <v>42</v>
      </c>
      <c r="AJ23" s="99"/>
      <c r="AK23" s="99"/>
    </row>
    <row r="24" spans="1:58" ht="14.25" thickBot="1" x14ac:dyDescent="0.2">
      <c r="A24" s="7"/>
      <c r="B24" s="79"/>
      <c r="C24" s="80"/>
      <c r="D24" s="80"/>
      <c r="E24" s="80"/>
      <c r="F24" s="80"/>
      <c r="G24" s="48"/>
      <c r="H24" s="100"/>
      <c r="I24" s="101"/>
      <c r="J24" s="102"/>
      <c r="K24" s="103"/>
      <c r="L24" s="25"/>
      <c r="M24" s="25"/>
      <c r="N24" s="25"/>
      <c r="O24" s="9"/>
      <c r="P24" s="9"/>
      <c r="Q24" s="9"/>
      <c r="R24" s="9"/>
      <c r="Z24" s="81" t="s">
        <v>44</v>
      </c>
      <c r="AB24" s="82" t="s">
        <v>45</v>
      </c>
      <c r="AD24" s="82" t="s">
        <v>46</v>
      </c>
      <c r="AF24" s="82" t="s">
        <v>39</v>
      </c>
      <c r="AI24" s="104" t="s">
        <v>43</v>
      </c>
      <c r="AJ24" s="104"/>
      <c r="AK24" s="104"/>
    </row>
    <row r="25" spans="1:58" x14ac:dyDescent="0.15">
      <c r="A25" s="7"/>
      <c r="B25" s="23" t="s">
        <v>29</v>
      </c>
      <c r="C25" s="26"/>
      <c r="D25" s="95" t="s">
        <v>55</v>
      </c>
      <c r="E25" s="96"/>
      <c r="F25" s="96"/>
      <c r="G25" s="61"/>
      <c r="H25" s="63"/>
      <c r="I25" s="66"/>
      <c r="J25" s="105"/>
      <c r="K25" s="106"/>
      <c r="L25" s="25"/>
      <c r="M25" s="25"/>
      <c r="N25" s="25"/>
      <c r="O25" s="9"/>
      <c r="P25" s="9"/>
      <c r="Q25" s="9"/>
      <c r="R25" s="9"/>
      <c r="V25" s="107" t="s">
        <v>33</v>
      </c>
      <c r="X25">
        <v>100</v>
      </c>
      <c r="Y25" t="s">
        <v>40</v>
      </c>
      <c r="Z25" s="16">
        <f>G8</f>
        <v>5.32</v>
      </c>
      <c r="AA25" t="s">
        <v>40</v>
      </c>
      <c r="AB25" s="16">
        <f>G13</f>
        <v>19.399999999999999</v>
      </c>
      <c r="AC25" t="s">
        <v>40</v>
      </c>
      <c r="AD25" s="16">
        <f>G19</f>
        <v>75.28</v>
      </c>
      <c r="AE25" t="s">
        <v>40</v>
      </c>
      <c r="AF25" s="16">
        <f>G26</f>
        <v>0</v>
      </c>
      <c r="AG25" s="108" t="s">
        <v>41</v>
      </c>
      <c r="AH25" s="107" t="s">
        <v>30</v>
      </c>
      <c r="AI25" s="110">
        <f>U6*BF29</f>
        <v>18722.005615864953</v>
      </c>
      <c r="AJ25" s="111"/>
      <c r="AK25" s="112"/>
      <c r="AM25" s="87">
        <f>ROUNDDOWN(AI25,0)</f>
        <v>18722</v>
      </c>
      <c r="AN25" s="88"/>
      <c r="AO25" s="89"/>
      <c r="AP25" s="93" t="s">
        <v>66</v>
      </c>
      <c r="AQ25" s="94"/>
      <c r="AR25" s="94"/>
      <c r="AS25" s="94"/>
      <c r="AT25" s="94"/>
      <c r="AU25" s="94"/>
      <c r="AV25" s="94"/>
      <c r="AW25" s="94"/>
      <c r="AX25" s="8"/>
      <c r="BF25" s="1">
        <f>(100-Z25-AB25-AD25-AF25)/100</f>
        <v>0</v>
      </c>
    </row>
    <row r="26" spans="1:58" ht="14.25" thickBot="1" x14ac:dyDescent="0.2">
      <c r="A26" s="7"/>
      <c r="B26" s="27"/>
      <c r="C26" s="28"/>
      <c r="D26" s="95"/>
      <c r="E26" s="96"/>
      <c r="F26" s="96"/>
      <c r="G26" s="57"/>
      <c r="H26" s="68"/>
      <c r="I26" s="69"/>
      <c r="J26" s="60"/>
      <c r="K26" s="58"/>
      <c r="L26" s="25"/>
      <c r="M26" s="25"/>
      <c r="N26" s="25"/>
      <c r="O26" s="9"/>
      <c r="P26" s="9"/>
      <c r="Q26" s="9"/>
      <c r="R26" s="9"/>
      <c r="V26" s="107"/>
      <c r="X26" s="97">
        <v>100</v>
      </c>
      <c r="Y26" s="97"/>
      <c r="Z26" s="97"/>
      <c r="AA26" s="97"/>
      <c r="AB26" s="97"/>
      <c r="AC26" s="97"/>
      <c r="AD26" s="97"/>
      <c r="AE26" s="97"/>
      <c r="AF26" s="97"/>
      <c r="AG26" s="109"/>
      <c r="AH26" s="107"/>
      <c r="AI26" s="113"/>
      <c r="AJ26" s="114"/>
      <c r="AK26" s="115"/>
      <c r="AM26" s="90"/>
      <c r="AN26" s="91"/>
      <c r="AO26" s="92"/>
      <c r="AP26" s="93"/>
      <c r="AQ26" s="94"/>
      <c r="AR26" s="94"/>
      <c r="AS26" s="94"/>
      <c r="AT26" s="94"/>
      <c r="AU26" s="94"/>
      <c r="AV26" s="94"/>
      <c r="AW26" s="94"/>
      <c r="AX26" s="8"/>
    </row>
    <row r="27" spans="1:58" ht="14.25" thickTop="1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58" x14ac:dyDescent="0.15">
      <c r="BF28" s="7" t="s">
        <v>50</v>
      </c>
    </row>
    <row r="29" spans="1:58" x14ac:dyDescent="0.15">
      <c r="BF29" s="1">
        <f>SUM(BF6+BF11+BF16+BF21+BF25)</f>
        <v>1.024628153232539</v>
      </c>
    </row>
  </sheetData>
  <mergeCells count="91">
    <mergeCell ref="E2:M2"/>
    <mergeCell ref="P3:R16"/>
    <mergeCell ref="AO5:AS5"/>
    <mergeCell ref="U6:U7"/>
    <mergeCell ref="V6:V7"/>
    <mergeCell ref="W6:W7"/>
    <mergeCell ref="Y6:Y7"/>
    <mergeCell ref="AA6:AA7"/>
    <mergeCell ref="AC6:AC7"/>
    <mergeCell ref="AE6:AE7"/>
    <mergeCell ref="AG6:AG7"/>
    <mergeCell ref="AI6:AI7"/>
    <mergeCell ref="AN6:AN7"/>
    <mergeCell ref="AO6:AS6"/>
    <mergeCell ref="B7:C7"/>
    <mergeCell ref="D7:F7"/>
    <mergeCell ref="H7:I7"/>
    <mergeCell ref="J7:K7"/>
    <mergeCell ref="M7:N7"/>
    <mergeCell ref="D8:F8"/>
    <mergeCell ref="J8:K8"/>
    <mergeCell ref="D9:F9"/>
    <mergeCell ref="D10:F10"/>
    <mergeCell ref="AO10:AU10"/>
    <mergeCell ref="D13:F13"/>
    <mergeCell ref="J13:K13"/>
    <mergeCell ref="AC11:AC12"/>
    <mergeCell ref="AE11:AE12"/>
    <mergeCell ref="AG11:AG12"/>
    <mergeCell ref="D11:F11"/>
    <mergeCell ref="V11:V12"/>
    <mergeCell ref="W11:W12"/>
    <mergeCell ref="Y11:Y12"/>
    <mergeCell ref="AA11:AA12"/>
    <mergeCell ref="AN11:AN12"/>
    <mergeCell ref="AO11:AU11"/>
    <mergeCell ref="H12:I12"/>
    <mergeCell ref="J12:K12"/>
    <mergeCell ref="M12:N12"/>
    <mergeCell ref="AI11:AI12"/>
    <mergeCell ref="AK11:AK12"/>
    <mergeCell ref="AM11:AM12"/>
    <mergeCell ref="AM16:AM17"/>
    <mergeCell ref="AN16:AN17"/>
    <mergeCell ref="AO16:AU16"/>
    <mergeCell ref="D14:F14"/>
    <mergeCell ref="D15:F15"/>
    <mergeCell ref="AO15:AU15"/>
    <mergeCell ref="D16:F16"/>
    <mergeCell ref="V16:V17"/>
    <mergeCell ref="W16:W17"/>
    <mergeCell ref="Y16:Y17"/>
    <mergeCell ref="AA16:AA17"/>
    <mergeCell ref="AC16:AC17"/>
    <mergeCell ref="AE16:AE17"/>
    <mergeCell ref="D19:F19"/>
    <mergeCell ref="J19:K19"/>
    <mergeCell ref="AG16:AG17"/>
    <mergeCell ref="AI16:AI17"/>
    <mergeCell ref="AK16:AK17"/>
    <mergeCell ref="D17:F17"/>
    <mergeCell ref="H18:I18"/>
    <mergeCell ref="J18:K18"/>
    <mergeCell ref="M18:N18"/>
    <mergeCell ref="P18:Q18"/>
    <mergeCell ref="D20:F20"/>
    <mergeCell ref="M20:N20"/>
    <mergeCell ref="D21:F21"/>
    <mergeCell ref="M21:N21"/>
    <mergeCell ref="V21:V22"/>
    <mergeCell ref="Y21:Y22"/>
    <mergeCell ref="AA21:AA22"/>
    <mergeCell ref="D22:F22"/>
    <mergeCell ref="M22:N22"/>
    <mergeCell ref="D23:F23"/>
    <mergeCell ref="M23:N23"/>
    <mergeCell ref="W21:W22"/>
    <mergeCell ref="AM25:AO26"/>
    <mergeCell ref="AP25:AW26"/>
    <mergeCell ref="D26:F26"/>
    <mergeCell ref="X26:AF26"/>
    <mergeCell ref="AI23:AK23"/>
    <mergeCell ref="H24:I24"/>
    <mergeCell ref="J24:K24"/>
    <mergeCell ref="AI24:AK24"/>
    <mergeCell ref="D25:F25"/>
    <mergeCell ref="J25:K25"/>
    <mergeCell ref="V25:V26"/>
    <mergeCell ref="AG25:AG26"/>
    <mergeCell ref="AH25:AH26"/>
    <mergeCell ref="AI25:AK26"/>
  </mergeCells>
  <phoneticPr fontId="1"/>
  <pageMargins left="0.70866141732283472" right="0.70866141732283472" top="0.94488188976377963" bottom="0.74803149606299213" header="0.31496062992125984" footer="0.31496062992125984"/>
  <pageSetup paperSize="9" scale="83" orientation="landscape" r:id="rId1"/>
  <colBreaks count="2" manualBreakCount="2">
    <brk id="18" max="27" man="1"/>
    <brk id="4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入力フォーム</vt:lpstr>
      <vt:lpstr>入力（例）</vt:lpstr>
      <vt:lpstr>'入力（例）'!Print_Area</vt:lpstr>
      <vt:lpstr>入力フォーム!Print_Area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大山 綾介</dc:creator>
  <cp:lastModifiedBy>FJ-USER</cp:lastModifiedBy>
  <cp:lastPrinted>2015-10-22T09:23:19Z</cp:lastPrinted>
  <dcterms:created xsi:type="dcterms:W3CDTF">2014-05-08T00:56:16Z</dcterms:created>
  <dcterms:modified xsi:type="dcterms:W3CDTF">2016-07-22T02:38:46Z</dcterms:modified>
</cp:coreProperties>
</file>